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AAF063C5-3D78-4F6C-A987-C9992CFCD1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nner" sheetId="1" r:id="rId1"/>
    <sheet name="Problem - How This Works" sheetId="2" r:id="rId2"/>
    <sheet name="Problem - Model" sheetId="3" r:id="rId3"/>
    <sheet name="Calculator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4" l="1"/>
  <c r="K25" i="4"/>
  <c r="P24" i="4"/>
  <c r="K24" i="4"/>
  <c r="P14" i="4" s="1"/>
  <c r="P15" i="4" s="1"/>
  <c r="K23" i="4"/>
  <c r="P20" i="4"/>
  <c r="J18" i="4"/>
  <c r="L16" i="4"/>
  <c r="P19" i="4" s="1"/>
  <c r="L15" i="4"/>
  <c r="P18" i="4" s="1"/>
  <c r="L14" i="4"/>
  <c r="L11" i="4"/>
  <c r="P10" i="4"/>
  <c r="K9" i="4"/>
  <c r="K12" i="4" s="1"/>
  <c r="J9" i="4"/>
  <c r="J12" i="4" s="1"/>
  <c r="L8" i="4"/>
  <c r="P9" i="4" s="1"/>
  <c r="P7" i="4"/>
  <c r="L7" i="4"/>
  <c r="P8" i="4" s="1"/>
  <c r="E7" i="4"/>
  <c r="E9" i="4" s="1"/>
  <c r="E11" i="4" s="1"/>
  <c r="E13" i="4" s="1"/>
  <c r="L6" i="4"/>
  <c r="E92" i="3"/>
  <c r="E95" i="3" s="1"/>
  <c r="E98" i="3" s="1"/>
  <c r="G89" i="3"/>
  <c r="G92" i="3" s="1"/>
  <c r="G95" i="3" s="1"/>
  <c r="G98" i="3" s="1"/>
  <c r="E89" i="3"/>
  <c r="E70" i="3"/>
  <c r="E66" i="3"/>
  <c r="E67" i="3" s="1"/>
  <c r="E63" i="3"/>
  <c r="G62" i="3"/>
  <c r="G63" i="3" s="1"/>
  <c r="E53" i="3"/>
  <c r="G34" i="3" s="1"/>
  <c r="E49" i="3"/>
  <c r="G49" i="3" s="1"/>
  <c r="G15" i="3" s="1"/>
  <c r="G48" i="3"/>
  <c r="E47" i="3"/>
  <c r="E50" i="3" s="1"/>
  <c r="G30" i="3"/>
  <c r="G26" i="3"/>
  <c r="E26" i="3"/>
  <c r="E27" i="3" s="1"/>
  <c r="E20" i="3"/>
  <c r="E21" i="3" s="1"/>
  <c r="G14" i="3"/>
  <c r="G13" i="3"/>
  <c r="G36" i="3" s="1"/>
  <c r="E13" i="3"/>
  <c r="E36" i="3" s="1"/>
  <c r="G16" i="3" l="1"/>
  <c r="E15" i="4"/>
  <c r="E16" i="4" s="1"/>
  <c r="E100" i="3"/>
  <c r="E101" i="3"/>
  <c r="G100" i="3"/>
  <c r="G101" i="3"/>
  <c r="P21" i="4"/>
  <c r="E31" i="3"/>
  <c r="G47" i="3"/>
  <c r="G50" i="3" s="1"/>
  <c r="E54" i="3"/>
  <c r="E37" i="3" s="1"/>
  <c r="G66" i="3"/>
  <c r="G70" i="3"/>
  <c r="G53" i="3"/>
  <c r="K17" i="4" l="1"/>
  <c r="P6" i="4"/>
  <c r="P11" i="4" s="1"/>
  <c r="G54" i="3"/>
  <c r="G56" i="3" s="1"/>
  <c r="G77" i="3" s="1"/>
  <c r="G37" i="3"/>
  <c r="G35" i="3" s="1"/>
  <c r="G20" i="3" s="1"/>
  <c r="G21" i="3" s="1"/>
  <c r="G104" i="3"/>
  <c r="G12" i="3"/>
  <c r="G17" i="3" s="1"/>
  <c r="E104" i="3"/>
  <c r="E71" i="3" s="1"/>
  <c r="E12" i="3"/>
  <c r="E17" i="3" s="1"/>
  <c r="E29" i="3" s="1"/>
  <c r="G25" i="3"/>
  <c r="G67" i="3"/>
  <c r="G24" i="3"/>
  <c r="G27" i="3" s="1"/>
  <c r="E56" i="3"/>
  <c r="E77" i="3" s="1"/>
  <c r="G71" i="3" l="1"/>
  <c r="G72" i="3" s="1"/>
  <c r="G74" i="3" s="1"/>
  <c r="G78" i="3" s="1"/>
  <c r="G79" i="3" s="1"/>
  <c r="E72" i="3"/>
  <c r="E74" i="3" s="1"/>
  <c r="E78" i="3" s="1"/>
  <c r="E79" i="3" s="1"/>
  <c r="G29" i="3"/>
  <c r="G31" i="3" s="1"/>
  <c r="P28" i="4"/>
  <c r="P23" i="4"/>
  <c r="P25" i="4" s="1"/>
  <c r="P29" i="4" s="1"/>
  <c r="L17" i="4"/>
  <c r="K18" i="4"/>
  <c r="K20" i="4" s="1"/>
</calcChain>
</file>

<file path=xl/sharedStrings.xml><?xml version="1.0" encoding="utf-8"?>
<sst xmlns="http://schemas.openxmlformats.org/spreadsheetml/2006/main" count="144" uniqueCount="92">
  <si>
    <t>rohandesai.cloud</t>
  </si>
  <si>
    <t>Practice Problems (with Solutions) — Cobalt Property Group</t>
  </si>
  <si>
    <t>Personal learning template — adapted for practice purposes.</t>
  </si>
  <si>
    <t>How This Works</t>
  </si>
  <si>
    <t>Cobalt Property Group</t>
  </si>
  <si>
    <t>This exercise builds Year 2's cash flow statement using the indirect method, starting from Year 2 net income and working through the change in every balance sheet account between Year 1 and Year 2 — the cash flow statement is really just the balance sheet's year-over-year movement re-sorted into operating, investing, and financing buckets.</t>
  </si>
  <si>
    <t>An increase in Accounts Receivable (Year 2 minus Year 1) is a cash outflow adjustment, because it means some of Year 2's revenue was recognized on the income statement but not yet collected in cash — the same logic applies to a growing Inventory balance, which ties up cash before it is expensed through cost of sales.</t>
  </si>
  <si>
    <t>An increase in Accounts Payable, by contrast, is a cash inflow adjustment: the company recognized the related expense but has not yet paid cash for it, so net income understates the actual operating cash generated.</t>
  </si>
  <si>
    <t>Depreciation is added back to net income because it is a non-cash expense — it reduces accounting profit to reflect the wearing-out of Property, Plant &amp; Equipment, but no cash left the business when the depreciation entry was recorded.</t>
  </si>
  <si>
    <t>The investing section is driven off the PPE roll-forward note: PPE at the start of the year plus capital expenditures (Capex) minus depreciation equals PPE at the end of the year, so Capex can be solved for as the plug — this is the cash actually spent buying new Property, Plant &amp; Equipment during the year.</t>
  </si>
  <si>
    <t>The financing section captures cash raised from or repaid to lenders and shareholders — new debt issued or repaid, new equity issued, and dividends paid — and the three sections (operating, investing, financing) sum to the net change in cash, which must tie exactly to the change in the Cash line on the balance sheet.</t>
  </si>
  <si>
    <t xml:space="preserve"> </t>
  </si>
  <si>
    <t>Construct the Cash Flow Statement for Cobalt Property Group</t>
  </si>
  <si>
    <t>Produce a Cash Flow Statement for Cobalt Property Group for Year 2</t>
  </si>
  <si>
    <t>Cash Flow Statement</t>
  </si>
  <si>
    <t>YEAR 1</t>
  </si>
  <si>
    <t>YEAR 2</t>
  </si>
  <si>
    <t>Operating Cash Flow</t>
  </si>
  <si>
    <t>Net income</t>
  </si>
  <si>
    <t>Depreciation</t>
  </si>
  <si>
    <t>Change in Accounts Receivable</t>
  </si>
  <si>
    <t>Change in Inventory</t>
  </si>
  <si>
    <t>Change in Accounts Payable</t>
  </si>
  <si>
    <t>Cash From Operations</t>
  </si>
  <si>
    <t>Investing Cash Flow</t>
  </si>
  <si>
    <t>Property, Plant &amp; Equipment</t>
  </si>
  <si>
    <t>Cash From Investing</t>
  </si>
  <si>
    <t>Financing Cash Flow</t>
  </si>
  <si>
    <t>Issuance (Repayment) of Debt</t>
  </si>
  <si>
    <t>Issuance (Repayment) of Equity</t>
  </si>
  <si>
    <t>Payment of Dividends</t>
  </si>
  <si>
    <t>Cash From Financing</t>
  </si>
  <si>
    <t>Net Increase (Decrease) in Cash</t>
  </si>
  <si>
    <t>Opening Cash Balance</t>
  </si>
  <si>
    <t>Closing Cash Balance</t>
  </si>
  <si>
    <t>PPE Start of Year</t>
  </si>
  <si>
    <t>Capex</t>
  </si>
  <si>
    <t>PPE End of Year</t>
  </si>
  <si>
    <t>Balance Sheet</t>
  </si>
  <si>
    <t>ASSETS</t>
  </si>
  <si>
    <t>Current Assets</t>
  </si>
  <si>
    <t>Cash</t>
  </si>
  <si>
    <t>Accounts Receivable</t>
  </si>
  <si>
    <t>Inventory</t>
  </si>
  <si>
    <t>Total Current Assets</t>
  </si>
  <si>
    <t>Non-Current Assets</t>
  </si>
  <si>
    <t>Total Non-Current Assets</t>
  </si>
  <si>
    <t>Total Assets</t>
  </si>
  <si>
    <t>TOTAL LIABILITIES AND SHAREHOLDERS' EQUITY</t>
  </si>
  <si>
    <t>Current Liabilities</t>
  </si>
  <si>
    <t>Accounts Payable</t>
  </si>
  <si>
    <t>Total  Current Liabilties</t>
  </si>
  <si>
    <t>Non-Current Liabilities</t>
  </si>
  <si>
    <t>Long-Term Debt</t>
  </si>
  <si>
    <t>Total Non-Current Liabilities</t>
  </si>
  <si>
    <t>Shareholders' Equity</t>
  </si>
  <si>
    <t>Common Shares</t>
  </si>
  <si>
    <t>Retained Earnings</t>
  </si>
  <si>
    <t>Total Shareholders' Equity</t>
  </si>
  <si>
    <t>Total Liabilities &amp; Equity</t>
  </si>
  <si>
    <t>Difference</t>
  </si>
  <si>
    <t>Income Statement</t>
  </si>
  <si>
    <t>Revenues</t>
  </si>
  <si>
    <t>Cost of Sales</t>
  </si>
  <si>
    <t>Gross Profit</t>
  </si>
  <si>
    <t>Other Operating Expenses</t>
  </si>
  <si>
    <t>EBITDA</t>
  </si>
  <si>
    <t>Operating Profit (EBIT)</t>
  </si>
  <si>
    <t>Interest Expenses (Finance Cost)</t>
  </si>
  <si>
    <t>Profit Before Tax (EBT)</t>
  </si>
  <si>
    <t>Tax Expense at 30%</t>
  </si>
  <si>
    <t>Net Income (EAT)</t>
  </si>
  <si>
    <t>Dividends</t>
  </si>
  <si>
    <t>Interactive Calculator — Cobalt Property Group (Year 2 Cash Flow Statement)</t>
  </si>
  <si>
    <t>Enter Year 1 and Year 2 balance sheet figures and Year 2 income statement figures in the blue/yellow input cells. The cash flow statement, the balance-sheet difference columns, and the CAPEX note all recalculate automatically, and the check rows confirm everything ties out.</t>
  </si>
  <si>
    <t>Income Statement — Year 2</t>
  </si>
  <si>
    <t>Cash Flow Statement — Year 2</t>
  </si>
  <si>
    <t>Revenue</t>
  </si>
  <si>
    <t>CHANGE</t>
  </si>
  <si>
    <t>Interest Expense</t>
  </si>
  <si>
    <t>Profit Before Tax</t>
  </si>
  <si>
    <t>Tax Rate</t>
  </si>
  <si>
    <t>Property, Plant &amp; Equipment (Capex)</t>
  </si>
  <si>
    <t>Tax Expense</t>
  </si>
  <si>
    <t>Net Income</t>
  </si>
  <si>
    <t>Balance check (Assets = Liab. + Equity)</t>
  </si>
  <si>
    <t>PPE Roll-Forward (CAPEX note)</t>
  </si>
  <si>
    <t>Capex (plug)</t>
  </si>
  <si>
    <t>Closing Cash Balance (computed)</t>
  </si>
  <si>
    <t>Self-Checks</t>
  </si>
  <si>
    <t>Operating + Investing + Financing = Net Change in Cash (per balance sheet)</t>
  </si>
  <si>
    <t>Ending cash (CF statement) ties to Balance Sheet ending cash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</si>
</sst>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#,##0_)_%;\(#,##0\)_%;_(&quot;–&quot;_)_%;_(@_)_%"/>
    <numFmt numFmtId="165" formatCode="_-* #,##0_-;\(#,##0\)_-;_-* &quot;-&quot;_-;_-@_-"/>
    <numFmt numFmtId="166" formatCode="0&quot;A&quot;"/>
    <numFmt numFmtId="167" formatCode="_(#,##0_);\(#,##0\);_(&quot;–&quot;_);_(@_)"/>
    <numFmt numFmtId="168" formatCode="#,##0_);[Red]\(#,##0\);\-"/>
    <numFmt numFmtId="169" formatCode="#,##0_);\(#,##0\);\-"/>
    <numFmt numFmtId="170" formatCode="0.0%"/>
    <numFmt numFmtId="171" formatCode="_(#,##0_);\(#,##0\);_(&quot;–&quot;\)"/>
    <numFmt numFmtId="172" formatCode="\$#,##0;\(\$#,##0\)"/>
  </numFmts>
  <fonts count="26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sz val="11"/>
      <name val="Arial"/>
    </font>
    <font>
      <b/>
      <sz val="13"/>
      <color rgb="FF1F1F1F"/>
      <name val="Arial"/>
    </font>
    <font>
      <i/>
      <sz val="9"/>
      <color rgb="FF666666"/>
      <name val="Arial"/>
    </font>
    <font>
      <b/>
      <sz val="16"/>
      <color rgb="FF0B3D91"/>
      <name val="Arial"/>
    </font>
    <font>
      <i/>
      <sz val="11"/>
      <color rgb="FF666666"/>
      <name val="Arial"/>
    </font>
    <font>
      <sz val="10"/>
      <name val="Arial"/>
    </font>
    <font>
      <b/>
      <sz val="10"/>
      <color theme="0"/>
      <name val="Arial"/>
    </font>
    <font>
      <sz val="11"/>
      <color theme="1"/>
      <name val="Arial"/>
    </font>
    <font>
      <sz val="10"/>
      <color theme="1"/>
      <name val="Arial"/>
    </font>
    <font>
      <i/>
      <sz val="10"/>
      <color theme="1"/>
      <name val="Arial"/>
    </font>
    <font>
      <sz val="10"/>
      <color rgb="FFFF0000"/>
      <name val="Arial"/>
    </font>
    <font>
      <b/>
      <sz val="14"/>
      <color rgb="FF3271D2"/>
      <name val="Arial"/>
    </font>
    <font>
      <b/>
      <sz val="10"/>
      <color rgb="FF3271D2"/>
      <name val="Arial"/>
    </font>
    <font>
      <sz val="10"/>
      <color theme="0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rgb="FF000000"/>
      <name val="Arial"/>
    </font>
    <font>
      <sz val="10"/>
      <color rgb="FF3271D2"/>
      <name val="Arial"/>
    </font>
    <font>
      <b/>
      <sz val="10"/>
      <color rgb="FF0000FF"/>
      <name val="Arial"/>
    </font>
    <font>
      <i/>
      <sz val="10"/>
      <color rgb="FFFF0000"/>
      <name val="Arial"/>
    </font>
    <font>
      <i/>
      <sz val="10"/>
      <name val="Arial"/>
    </font>
    <font>
      <b/>
      <sz val="14"/>
      <color rgb="FF0B3D91"/>
      <name val="Arial"/>
    </font>
    <font>
      <b/>
      <sz val="12"/>
      <color rgb="FF0B3D91"/>
      <name val="Arial"/>
    </font>
    <font>
      <sz val="10"/>
      <color rgb="FF0000FF"/>
      <name val="Arial"/>
    </font>
  </fonts>
  <fills count="9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F2F2F2"/>
      </patternFill>
    </fill>
    <fill>
      <patternFill patternType="solid">
        <fgColor rgb="FF132E57"/>
        <bgColor indexed="64"/>
      </patternFill>
    </fill>
    <fill>
      <patternFill patternType="solid">
        <fgColor rgb="FFD9E5F7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E5F7"/>
      </patternFill>
    </fill>
    <fill>
      <patternFill patternType="solid">
        <fgColor rgb="FFFFFF00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164" fontId="2" fillId="0" borderId="0" xfId="0" applyNumberFormat="1" applyFont="1"/>
    <xf numFmtId="0" fontId="7" fillId="0" borderId="0" xfId="0" applyFont="1"/>
    <xf numFmtId="0" fontId="7" fillId="4" borderId="0" xfId="0" applyFont="1" applyFill="1"/>
    <xf numFmtId="0" fontId="8" fillId="4" borderId="0" xfId="0" applyFont="1" applyFill="1" applyAlignment="1">
      <alignment horizontal="center" vertical="center"/>
    </xf>
    <xf numFmtId="0" fontId="9" fillId="0" borderId="0" xfId="0" applyFont="1"/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37" fontId="13" fillId="5" borderId="0" xfId="0" applyNumberFormat="1" applyFont="1" applyFill="1" applyAlignment="1">
      <alignment vertical="center"/>
    </xf>
    <xf numFmtId="37" fontId="14" fillId="5" borderId="0" xfId="0" applyNumberFormat="1" applyFont="1" applyFill="1" applyAlignment="1">
      <alignment vertical="center"/>
    </xf>
    <xf numFmtId="37" fontId="8" fillId="5" borderId="0" xfId="0" applyNumberFormat="1" applyFont="1" applyFill="1" applyAlignment="1">
      <alignment vertical="center"/>
    </xf>
    <xf numFmtId="37" fontId="15" fillId="5" borderId="0" xfId="0" applyNumberFormat="1" applyFont="1" applyFill="1" applyAlignment="1">
      <alignment vertical="center"/>
    </xf>
    <xf numFmtId="166" fontId="8" fillId="5" borderId="0" xfId="0" applyNumberFormat="1" applyFont="1" applyFill="1" applyAlignment="1">
      <alignment horizontal="right"/>
    </xf>
    <xf numFmtId="37" fontId="10" fillId="0" borderId="0" xfId="0" applyNumberFormat="1" applyFont="1" applyAlignment="1">
      <alignment vertical="center"/>
    </xf>
    <xf numFmtId="0" fontId="10" fillId="0" borderId="0" xfId="0" applyFont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right"/>
    </xf>
    <xf numFmtId="0" fontId="17" fillId="0" borderId="0" xfId="0" applyFont="1"/>
    <xf numFmtId="0" fontId="10" fillId="0" borderId="0" xfId="0" applyFont="1" applyAlignment="1">
      <alignment horizontal="left" indent="1"/>
    </xf>
    <xf numFmtId="167" fontId="18" fillId="0" borderId="0" xfId="0" applyNumberFormat="1" applyFont="1"/>
    <xf numFmtId="0" fontId="7" fillId="0" borderId="0" xfId="0" applyFont="1" applyAlignment="1">
      <alignment horizontal="left" indent="1"/>
    </xf>
    <xf numFmtId="0" fontId="18" fillId="0" borderId="0" xfId="0" applyFont="1"/>
    <xf numFmtId="0" fontId="12" fillId="0" borderId="0" xfId="0" applyFont="1"/>
    <xf numFmtId="167" fontId="19" fillId="0" borderId="0" xfId="0" applyNumberFormat="1" applyFont="1"/>
    <xf numFmtId="167" fontId="19" fillId="0" borderId="1" xfId="0" applyNumberFormat="1" applyFont="1" applyBorder="1"/>
    <xf numFmtId="167" fontId="18" fillId="0" borderId="1" xfId="0" applyNumberFormat="1" applyFont="1" applyBorder="1"/>
    <xf numFmtId="167" fontId="18" fillId="6" borderId="0" xfId="0" applyNumberFormat="1" applyFont="1" applyFill="1"/>
    <xf numFmtId="167" fontId="18" fillId="0" borderId="2" xfId="0" applyNumberFormat="1" applyFont="1" applyBorder="1"/>
    <xf numFmtId="0" fontId="19" fillId="0" borderId="0" xfId="0" applyFont="1"/>
    <xf numFmtId="167" fontId="10" fillId="0" borderId="0" xfId="0" applyNumberFormat="1" applyFont="1"/>
    <xf numFmtId="167" fontId="10" fillId="0" borderId="1" xfId="0" applyNumberFormat="1" applyFont="1" applyBorder="1"/>
    <xf numFmtId="167" fontId="16" fillId="6" borderId="3" xfId="0" applyNumberFormat="1" applyFont="1" applyFill="1" applyBorder="1"/>
    <xf numFmtId="0" fontId="10" fillId="0" borderId="2" xfId="0" applyFont="1" applyBorder="1"/>
    <xf numFmtId="168" fontId="7" fillId="0" borderId="0" xfId="0" applyNumberFormat="1" applyFont="1"/>
    <xf numFmtId="37" fontId="20" fillId="0" borderId="0" xfId="0" applyNumberFormat="1" applyFont="1" applyAlignment="1">
      <alignment vertical="center"/>
    </xf>
    <xf numFmtId="37" fontId="8" fillId="0" borderId="0" xfId="0" applyNumberFormat="1" applyFont="1" applyAlignment="1">
      <alignment vertical="center"/>
    </xf>
    <xf numFmtId="37" fontId="15" fillId="0" borderId="0" xfId="0" applyNumberFormat="1" applyFont="1" applyAlignment="1">
      <alignment vertical="center"/>
    </xf>
    <xf numFmtId="166" fontId="8" fillId="0" borderId="0" xfId="0" applyNumberFormat="1" applyFont="1" applyAlignment="1">
      <alignment horizontal="right"/>
    </xf>
    <xf numFmtId="169" fontId="18" fillId="0" borderId="0" xfId="0" applyNumberFormat="1" applyFont="1"/>
    <xf numFmtId="167" fontId="19" fillId="0" borderId="2" xfId="0" applyNumberFormat="1" applyFont="1" applyBorder="1"/>
    <xf numFmtId="170" fontId="12" fillId="0" borderId="0" xfId="0" applyNumberFormat="1" applyFont="1"/>
    <xf numFmtId="169" fontId="21" fillId="0" borderId="0" xfId="0" applyNumberFormat="1" applyFont="1" applyAlignment="1">
      <alignment horizontal="centerContinuous"/>
    </xf>
    <xf numFmtId="171" fontId="19" fillId="0" borderId="0" xfId="0" applyNumberFormat="1" applyFont="1"/>
    <xf numFmtId="167" fontId="7" fillId="0" borderId="2" xfId="0" applyNumberFormat="1" applyFont="1" applyBorder="1"/>
    <xf numFmtId="0" fontId="18" fillId="0" borderId="0" xfId="0" applyFont="1" applyAlignment="1">
      <alignment horizontal="left"/>
    </xf>
    <xf numFmtId="0" fontId="7" fillId="0" borderId="2" xfId="0" applyFont="1" applyBorder="1"/>
    <xf numFmtId="0" fontId="18" fillId="0" borderId="2" xfId="0" applyFont="1" applyBorder="1"/>
    <xf numFmtId="0" fontId="22" fillId="0" borderId="2" xfId="0" applyFont="1" applyBorder="1" applyAlignment="1">
      <alignment horizontal="center"/>
    </xf>
    <xf numFmtId="169" fontId="18" fillId="0" borderId="2" xfId="0" applyNumberFormat="1" applyFont="1" applyBorder="1"/>
    <xf numFmtId="172" fontId="25" fillId="8" borderId="0" xfId="0" applyNumberFormat="1" applyFont="1" applyFill="1"/>
    <xf numFmtId="0" fontId="16" fillId="0" borderId="0" xfId="0" applyFont="1"/>
    <xf numFmtId="172" fontId="18" fillId="0" borderId="0" xfId="0" applyNumberFormat="1" applyFont="1"/>
    <xf numFmtId="172" fontId="16" fillId="0" borderId="0" xfId="0" applyNumberFormat="1" applyFont="1"/>
    <xf numFmtId="172" fontId="16" fillId="3" borderId="0" xfId="0" applyNumberFormat="1" applyFont="1" applyFill="1"/>
    <xf numFmtId="170" fontId="25" fillId="8" borderId="0" xfId="0" applyNumberFormat="1" applyFont="1" applyFill="1"/>
    <xf numFmtId="0" fontId="4" fillId="0" borderId="0" xfId="0" applyFont="1" applyAlignment="1">
      <alignment horizontal="center" vertical="center"/>
    </xf>
    <xf numFmtId="0" fontId="0" fillId="0" borderId="0" xfId="0"/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vertical="top" wrapText="1"/>
    </xf>
    <xf numFmtId="0" fontId="6" fillId="0" borderId="0" xfId="0" applyFont="1"/>
    <xf numFmtId="0" fontId="24" fillId="7" borderId="0" xfId="0" applyFont="1" applyFill="1" applyAlignment="1">
      <alignment horizontal="left" vertical="center"/>
    </xf>
    <xf numFmtId="0" fontId="23" fillId="0" borderId="0" xfId="0" applyFont="1"/>
    <xf numFmtId="0" fontId="22" fillId="0" borderId="0" xfId="0" applyFont="1" applyAlignment="1">
      <alignment vertical="top" wrapText="1"/>
    </xf>
  </cellXfs>
  <cellStyles count="1">
    <cellStyle name="Normal" xfId="0" builtinId="0"/>
  </cellStyles>
  <dxfs count="4"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"/>
  <sheetViews>
    <sheetView showGridLines="0" tabSelected="1" workbookViewId="0">
      <selection sqref="A1:M1"/>
    </sheetView>
  </sheetViews>
  <sheetFormatPr defaultRowHeight="14.5" x14ac:dyDescent="0.35"/>
  <cols>
    <col min="1" max="1" width="11" customWidth="1"/>
    <col min="5" max="5" width="11" customWidth="1"/>
    <col min="12" max="12" width="11" customWidth="1"/>
    <col min="15" max="16" width="9.08984375" customWidth="1"/>
  </cols>
  <sheetData>
    <row r="1" spans="1:20" ht="30" customHeight="1" x14ac:dyDescent="0.35">
      <c r="A1" s="64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1"/>
      <c r="O1" s="1"/>
      <c r="P1" s="1"/>
      <c r="Q1" s="1"/>
      <c r="R1" s="1"/>
      <c r="S1" s="1"/>
      <c r="T1" s="1"/>
    </row>
    <row r="2" spans="1:20" ht="24" customHeight="1" x14ac:dyDescent="0.35">
      <c r="A2" s="63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1"/>
      <c r="O2" s="1"/>
      <c r="P2" s="1"/>
      <c r="Q2" s="1"/>
      <c r="R2" s="1"/>
      <c r="S2" s="1"/>
      <c r="T2" s="1"/>
    </row>
    <row r="3" spans="1:20" ht="19.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9.5" customHeight="1" x14ac:dyDescent="0.35">
      <c r="A4" s="61" t="s">
        <v>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1"/>
      <c r="O4" s="1"/>
      <c r="P4" s="1"/>
      <c r="Q4" s="1"/>
      <c r="R4" s="1"/>
      <c r="S4" s="1"/>
      <c r="T4" s="1"/>
    </row>
    <row r="5" spans="1:20" ht="19.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9.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9.5" customHeigh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9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9.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9.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8.5" customHeight="1" x14ac:dyDescent="0.35">
      <c r="A11" s="1"/>
      <c r="B11" s="1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9.5" customHeight="1" x14ac:dyDescent="0.35">
      <c r="A12" s="1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9.5" customHeight="1" x14ac:dyDescent="0.35">
      <c r="A13" s="1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9.5" customHeight="1" x14ac:dyDescent="0.35">
      <c r="A15" s="1"/>
      <c r="B15" s="1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9.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9.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9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9.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9.5" customHeight="1" x14ac:dyDescent="0.35">
      <c r="A20" s="1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9.5" customHeight="1" x14ac:dyDescent="0.35">
      <c r="A21" s="1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9.5" customHeight="1" x14ac:dyDescent="0.35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9.5" customHeight="1" x14ac:dyDescent="0.3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9.5" customHeight="1" x14ac:dyDescent="0.3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9.5" customHeight="1" x14ac:dyDescent="0.3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9.5" customHeight="1" x14ac:dyDescent="0.35">
      <c r="A26" s="1"/>
      <c r="B26" s="1"/>
      <c r="C26" s="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9.5" customHeight="1" x14ac:dyDescent="0.35">
      <c r="A27" s="1"/>
      <c r="B27" s="1"/>
      <c r="C27" s="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9.5" customHeight="1" x14ac:dyDescent="0.35">
      <c r="A28" s="1"/>
      <c r="B28" s="1"/>
      <c r="C28" s="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9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9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9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9.5" customHeight="1" x14ac:dyDescent="0.35">
      <c r="A32" s="1"/>
      <c r="B32" s="1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9.5" customHeight="1" x14ac:dyDescent="0.35">
      <c r="A33" s="1"/>
      <c r="B33" s="1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9.5" customHeight="1" x14ac:dyDescent="0.35">
      <c r="A34" s="1"/>
      <c r="B34" s="1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9.5" customHeight="1" x14ac:dyDescent="0.35">
      <c r="A35" s="1"/>
      <c r="B35" s="1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9.5" customHeight="1" x14ac:dyDescent="0.35">
      <c r="A36" s="1"/>
      <c r="B36" s="1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9.5" customHeight="1" x14ac:dyDescent="0.35">
      <c r="A37" s="1"/>
      <c r="B37" s="1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9.5" customHeight="1" x14ac:dyDescent="0.35">
      <c r="A38" s="1"/>
      <c r="B38" s="1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9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6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6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6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6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6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6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6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</sheetData>
  <mergeCells count="3">
    <mergeCell ref="A4:M4"/>
    <mergeCell ref="A2:M2"/>
    <mergeCell ref="A1:M1"/>
  </mergeCells>
  <hyperlinks>
    <hyperlink ref="A1" r:id="rId1" xr:uid="{00000000-0004-0000-0000-000000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showGridLines="0" workbookViewId="0"/>
  </sheetViews>
  <sheetFormatPr defaultRowHeight="14.5" x14ac:dyDescent="0.35"/>
  <cols>
    <col min="1" max="1" width="13" customWidth="1"/>
  </cols>
  <sheetData>
    <row r="1" spans="1:10" ht="26" customHeight="1" x14ac:dyDescent="0.4">
      <c r="A1" s="65" t="s">
        <v>3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18" customHeight="1" x14ac:dyDescent="0.35">
      <c r="A2" s="67" t="s">
        <v>4</v>
      </c>
      <c r="B2" s="62"/>
      <c r="C2" s="62"/>
      <c r="D2" s="62"/>
      <c r="E2" s="62"/>
      <c r="F2" s="62"/>
      <c r="G2" s="62"/>
      <c r="H2" s="62"/>
      <c r="I2" s="62"/>
      <c r="J2" s="62"/>
    </row>
    <row r="4" spans="1:10" ht="40" customHeight="1" x14ac:dyDescent="0.35">
      <c r="A4" s="66" t="s">
        <v>5</v>
      </c>
      <c r="B4" s="62"/>
      <c r="C4" s="62"/>
      <c r="D4" s="62"/>
      <c r="E4" s="62"/>
      <c r="F4" s="62"/>
      <c r="G4" s="62"/>
      <c r="H4" s="62"/>
      <c r="I4" s="62"/>
      <c r="J4" s="62"/>
    </row>
    <row r="6" spans="1:10" ht="40" customHeight="1" x14ac:dyDescent="0.35">
      <c r="A6" s="66" t="s">
        <v>6</v>
      </c>
      <c r="B6" s="62"/>
      <c r="C6" s="62"/>
      <c r="D6" s="62"/>
      <c r="E6" s="62"/>
      <c r="F6" s="62"/>
      <c r="G6" s="62"/>
      <c r="H6" s="62"/>
      <c r="I6" s="62"/>
      <c r="J6" s="62"/>
    </row>
    <row r="8" spans="1:10" ht="40" customHeight="1" x14ac:dyDescent="0.35">
      <c r="A8" s="66" t="s">
        <v>7</v>
      </c>
      <c r="B8" s="62"/>
      <c r="C8" s="62"/>
      <c r="D8" s="62"/>
      <c r="E8" s="62"/>
      <c r="F8" s="62"/>
      <c r="G8" s="62"/>
      <c r="H8" s="62"/>
      <c r="I8" s="62"/>
      <c r="J8" s="62"/>
    </row>
    <row r="10" spans="1:10" ht="40" customHeight="1" x14ac:dyDescent="0.35">
      <c r="A10" s="66" t="s">
        <v>8</v>
      </c>
      <c r="B10" s="62"/>
      <c r="C10" s="62"/>
      <c r="D10" s="62"/>
      <c r="E10" s="62"/>
      <c r="F10" s="62"/>
      <c r="G10" s="62"/>
      <c r="H10" s="62"/>
      <c r="I10" s="62"/>
      <c r="J10" s="62"/>
    </row>
    <row r="12" spans="1:10" ht="40" customHeight="1" x14ac:dyDescent="0.35">
      <c r="A12" s="66" t="s">
        <v>9</v>
      </c>
      <c r="B12" s="62"/>
      <c r="C12" s="62"/>
      <c r="D12" s="62"/>
      <c r="E12" s="62"/>
      <c r="F12" s="62"/>
      <c r="G12" s="62"/>
      <c r="H12" s="62"/>
      <c r="I12" s="62"/>
      <c r="J12" s="62"/>
    </row>
    <row r="14" spans="1:10" ht="40" customHeight="1" x14ac:dyDescent="0.35">
      <c r="A14" s="66" t="s">
        <v>10</v>
      </c>
      <c r="B14" s="62"/>
      <c r="C14" s="62"/>
      <c r="D14" s="62"/>
      <c r="E14" s="62"/>
      <c r="F14" s="62"/>
      <c r="G14" s="62"/>
      <c r="H14" s="62"/>
      <c r="I14" s="62"/>
      <c r="J14" s="62"/>
    </row>
  </sheetData>
  <mergeCells count="8">
    <mergeCell ref="A1:J1"/>
    <mergeCell ref="A14:J14"/>
    <mergeCell ref="A8:J8"/>
    <mergeCell ref="A6:J6"/>
    <mergeCell ref="A12:J12"/>
    <mergeCell ref="A4:J4"/>
    <mergeCell ref="A2:J2"/>
    <mergeCell ref="A10:J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31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9.08984375" customWidth="1"/>
    <col min="2" max="2" width="1.7265625" customWidth="1"/>
    <col min="3" max="3" width="30.08984375" customWidth="1"/>
    <col min="4" max="4" width="10.7265625" customWidth="1"/>
    <col min="5" max="5" width="15.7265625" customWidth="1"/>
    <col min="6" max="6" width="3" customWidth="1"/>
    <col min="7" max="7" width="14.54296875" customWidth="1"/>
    <col min="8" max="8" width="2.26953125" customWidth="1"/>
    <col min="9" max="9" width="16.08984375" customWidth="1"/>
    <col min="10" max="10" width="10.26953125" customWidth="1"/>
    <col min="11" max="11" width="13.26953125" customWidth="1"/>
    <col min="12" max="12" width="10.26953125" customWidth="1"/>
    <col min="15" max="16" width="9.08984375" customWidth="1"/>
  </cols>
  <sheetData>
    <row r="1" spans="1:20" ht="50.25" customHeight="1" x14ac:dyDescent="0.35">
      <c r="A1" s="5"/>
      <c r="B1" s="6"/>
      <c r="C1" s="6"/>
      <c r="D1" s="6"/>
      <c r="E1" s="6"/>
      <c r="F1" s="6"/>
      <c r="G1" s="7"/>
      <c r="H1" s="7"/>
      <c r="I1" s="7"/>
      <c r="J1" s="6"/>
      <c r="K1" s="6"/>
      <c r="L1" s="6"/>
      <c r="M1" s="6"/>
      <c r="N1" s="6"/>
      <c r="O1" s="8"/>
      <c r="P1" s="8"/>
      <c r="Q1" s="8"/>
      <c r="R1" s="8"/>
      <c r="S1" s="8"/>
      <c r="T1" s="8"/>
    </row>
    <row r="2" spans="1:20" ht="15" customHeight="1" x14ac:dyDescent="0.35">
      <c r="A2" s="9"/>
      <c r="B2" s="9"/>
      <c r="C2" s="9"/>
      <c r="D2" s="10"/>
      <c r="E2" s="10"/>
      <c r="F2" s="10"/>
      <c r="G2" s="11"/>
      <c r="H2" s="12"/>
      <c r="I2" s="12"/>
      <c r="J2" s="12"/>
      <c r="K2" s="12"/>
      <c r="L2" s="12"/>
      <c r="M2" s="12"/>
      <c r="N2" s="9"/>
      <c r="O2" s="13"/>
      <c r="P2" s="8"/>
      <c r="Q2" s="8"/>
      <c r="R2" s="8"/>
      <c r="S2" s="8"/>
      <c r="T2" s="8"/>
    </row>
    <row r="3" spans="1:20" ht="15" customHeight="1" x14ac:dyDescent="0.35">
      <c r="A3" s="9" t="s">
        <v>11</v>
      </c>
      <c r="B3" s="14" t="s">
        <v>12</v>
      </c>
      <c r="C3" s="15"/>
      <c r="D3" s="16"/>
      <c r="E3" s="17"/>
      <c r="F3" s="17"/>
      <c r="G3" s="18"/>
      <c r="H3" s="18"/>
      <c r="I3" s="18"/>
      <c r="J3" s="18"/>
      <c r="K3" s="18"/>
      <c r="L3" s="18"/>
      <c r="M3" s="18"/>
      <c r="N3" s="18"/>
      <c r="O3" s="8"/>
      <c r="P3" s="8"/>
      <c r="Q3" s="8"/>
      <c r="R3" s="8"/>
      <c r="S3" s="8"/>
      <c r="T3" s="8"/>
    </row>
    <row r="4" spans="1:20" ht="15" customHeight="1" x14ac:dyDescent="0.35">
      <c r="A4" s="1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" customHeight="1" x14ac:dyDescent="0.35">
      <c r="A5" s="8"/>
      <c r="B5" s="20" t="s">
        <v>13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spans="1:20" ht="15" customHeight="1" x14ac:dyDescent="0.35">
      <c r="A6" s="9"/>
      <c r="B6" s="9"/>
      <c r="C6" s="9"/>
      <c r="D6" s="10"/>
      <c r="E6" s="10"/>
      <c r="F6" s="10"/>
      <c r="G6" s="11"/>
      <c r="H6" s="12"/>
      <c r="I6" s="12"/>
      <c r="J6" s="12"/>
      <c r="K6" s="12"/>
      <c r="L6" s="12"/>
      <c r="M6" s="12"/>
      <c r="N6" s="9"/>
      <c r="O6" s="13"/>
      <c r="P6" s="8"/>
      <c r="Q6" s="8"/>
      <c r="R6" s="8"/>
      <c r="S6" s="8"/>
      <c r="T6" s="8"/>
    </row>
    <row r="7" spans="1:20" ht="15" customHeight="1" x14ac:dyDescent="0.35">
      <c r="A7" s="9" t="s">
        <v>11</v>
      </c>
      <c r="B7" s="14" t="s">
        <v>14</v>
      </c>
      <c r="C7" s="15"/>
      <c r="D7" s="16"/>
      <c r="E7" s="17"/>
      <c r="F7" s="17"/>
      <c r="G7" s="18"/>
      <c r="H7" s="18"/>
      <c r="I7" s="18"/>
      <c r="J7" s="18"/>
      <c r="K7" s="18"/>
      <c r="L7" s="18"/>
      <c r="M7" s="18"/>
      <c r="N7" s="18"/>
      <c r="O7" s="8"/>
      <c r="P7" s="8"/>
      <c r="Q7" s="8"/>
      <c r="R7" s="8"/>
      <c r="S7" s="8"/>
      <c r="T7" s="8"/>
    </row>
    <row r="8" spans="1:20" ht="15" customHeight="1" x14ac:dyDescent="0.35">
      <c r="A8" s="19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15" customHeight="1" x14ac:dyDescent="0.35">
      <c r="A9" s="19"/>
      <c r="B9" s="21"/>
      <c r="C9" s="8"/>
      <c r="D9" s="8"/>
      <c r="E9" s="22" t="s">
        <v>15</v>
      </c>
      <c r="F9" s="8"/>
      <c r="G9" s="22" t="s">
        <v>16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" customHeight="1" x14ac:dyDescent="0.35">
      <c r="A10" s="19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" customHeight="1" x14ac:dyDescent="0.35">
      <c r="A11" s="19"/>
      <c r="B11" s="23" t="s">
        <v>17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" customHeight="1" x14ac:dyDescent="0.35">
      <c r="A12" s="19"/>
      <c r="B12" s="24" t="s">
        <v>18</v>
      </c>
      <c r="C12" s="8"/>
      <c r="D12" s="8"/>
      <c r="E12" s="25">
        <f>+E101</f>
        <v>46</v>
      </c>
      <c r="F12" s="8"/>
      <c r="G12" s="25">
        <f>+G101</f>
        <v>8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" customHeight="1" x14ac:dyDescent="0.35">
      <c r="A13" s="19"/>
      <c r="B13" s="26" t="s">
        <v>19</v>
      </c>
      <c r="C13" s="8"/>
      <c r="D13" s="27"/>
      <c r="E13" s="25">
        <f>-E94</f>
        <v>90</v>
      </c>
      <c r="F13" s="28"/>
      <c r="G13" s="25">
        <f>-G94</f>
        <v>90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" customHeight="1" x14ac:dyDescent="0.35">
      <c r="A14" s="19"/>
      <c r="B14" s="26" t="s">
        <v>20</v>
      </c>
      <c r="C14" s="8"/>
      <c r="D14" s="27"/>
      <c r="E14" s="29">
        <v>-50</v>
      </c>
      <c r="F14" s="28"/>
      <c r="G14" s="25">
        <f>+E48-G48</f>
        <v>-70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" customHeight="1" x14ac:dyDescent="0.35">
      <c r="A15" s="19"/>
      <c r="B15" s="26" t="s">
        <v>21</v>
      </c>
      <c r="C15" s="8"/>
      <c r="D15" s="27"/>
      <c r="E15" s="29">
        <v>-20</v>
      </c>
      <c r="F15" s="28"/>
      <c r="G15" s="25">
        <f>+E49-G49</f>
        <v>-20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" customHeight="1" x14ac:dyDescent="0.35">
      <c r="A16" s="19"/>
      <c r="B16" s="26" t="s">
        <v>22</v>
      </c>
      <c r="C16" s="8"/>
      <c r="D16" s="27"/>
      <c r="E16" s="30">
        <v>10</v>
      </c>
      <c r="F16" s="28"/>
      <c r="G16" s="31">
        <f>+G62-E62</f>
        <v>20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" customHeight="1" x14ac:dyDescent="0.35">
      <c r="A17" s="19"/>
      <c r="B17" s="20" t="s">
        <v>23</v>
      </c>
      <c r="C17" s="8"/>
      <c r="D17" s="8"/>
      <c r="E17" s="32">
        <f>SUM(E12:E16)</f>
        <v>76</v>
      </c>
      <c r="F17" s="8"/>
      <c r="G17" s="32">
        <f>SUM(G12:G16)</f>
        <v>28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" customHeight="1" x14ac:dyDescent="0.35">
      <c r="A18" s="1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" customHeight="1" x14ac:dyDescent="0.35">
      <c r="A19" s="19"/>
      <c r="B19" s="23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" customHeight="1" x14ac:dyDescent="0.35">
      <c r="A20" s="19"/>
      <c r="B20" s="24" t="s">
        <v>25</v>
      </c>
      <c r="C20" s="8"/>
      <c r="D20" s="8"/>
      <c r="E20" s="33">
        <f>-E35</f>
        <v>-100</v>
      </c>
      <c r="F20" s="8"/>
      <c r="G20" s="33">
        <f>-G35</f>
        <v>0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" customHeight="1" x14ac:dyDescent="0.35">
      <c r="A21" s="19"/>
      <c r="B21" s="20" t="s">
        <v>26</v>
      </c>
      <c r="C21" s="8"/>
      <c r="D21" s="8"/>
      <c r="E21" s="32">
        <f>SUM(E20)</f>
        <v>-100</v>
      </c>
      <c r="F21" s="8"/>
      <c r="G21" s="32">
        <f>SUM(G20)</f>
        <v>0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" customHeight="1" x14ac:dyDescent="0.35">
      <c r="A23" s="8"/>
      <c r="B23" s="23" t="s">
        <v>27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" customHeight="1" x14ac:dyDescent="0.35">
      <c r="A24" s="8"/>
      <c r="B24" s="24" t="s">
        <v>28</v>
      </c>
      <c r="C24" s="8"/>
      <c r="D24" s="8"/>
      <c r="E24" s="34">
        <v>100</v>
      </c>
      <c r="F24" s="8"/>
      <c r="G24" s="35">
        <f>+G66-E66</f>
        <v>-100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" customHeight="1" x14ac:dyDescent="0.35">
      <c r="A25" s="8"/>
      <c r="B25" s="24" t="s">
        <v>29</v>
      </c>
      <c r="C25" s="8"/>
      <c r="D25" s="8"/>
      <c r="E25" s="29">
        <v>0</v>
      </c>
      <c r="F25" s="8"/>
      <c r="G25" s="35">
        <f>+G70-E70</f>
        <v>0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" customHeight="1" x14ac:dyDescent="0.35">
      <c r="A26" s="8"/>
      <c r="B26" s="24" t="s">
        <v>30</v>
      </c>
      <c r="C26" s="8"/>
      <c r="D26" s="8"/>
      <c r="E26" s="31">
        <f>+E103</f>
        <v>-30</v>
      </c>
      <c r="F26" s="8"/>
      <c r="G26" s="36">
        <f>+G103</f>
        <v>-5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" customHeight="1" x14ac:dyDescent="0.35">
      <c r="A27" s="8"/>
      <c r="B27" s="20" t="s">
        <v>31</v>
      </c>
      <c r="C27" s="8"/>
      <c r="D27" s="8"/>
      <c r="E27" s="32">
        <f>SUM(E24:E26)</f>
        <v>70</v>
      </c>
      <c r="F27" s="8"/>
      <c r="G27" s="32">
        <f>SUM(G24:G26)</f>
        <v>-105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" customHeight="1" x14ac:dyDescent="0.35">
      <c r="A28" s="1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" customHeight="1" x14ac:dyDescent="0.35">
      <c r="A29" s="19"/>
      <c r="B29" s="20" t="s">
        <v>32</v>
      </c>
      <c r="C29" s="8"/>
      <c r="D29" s="8"/>
      <c r="E29" s="35">
        <f>+E17+E21+E27</f>
        <v>46</v>
      </c>
      <c r="F29" s="8"/>
      <c r="G29" s="35">
        <f>+G17+G21+G27</f>
        <v>-77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" customHeight="1" x14ac:dyDescent="0.35">
      <c r="A30" s="19"/>
      <c r="B30" s="20" t="s">
        <v>33</v>
      </c>
      <c r="C30" s="8"/>
      <c r="D30" s="8"/>
      <c r="E30" s="34">
        <v>450</v>
      </c>
      <c r="F30" s="8"/>
      <c r="G30" s="35">
        <f>+E47</f>
        <v>496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" customHeight="1" x14ac:dyDescent="0.35">
      <c r="A31" s="19"/>
      <c r="B31" s="23" t="s">
        <v>34</v>
      </c>
      <c r="C31" s="8"/>
      <c r="D31" s="8"/>
      <c r="E31" s="37">
        <f>+E47</f>
        <v>496</v>
      </c>
      <c r="F31" s="8"/>
      <c r="G31" s="37">
        <f>SUM(G29:G30)</f>
        <v>419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" customHeight="1" x14ac:dyDescent="0.35">
      <c r="A32" s="19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" customHeight="1" x14ac:dyDescent="0.35">
      <c r="A34" s="8"/>
      <c r="B34" s="20" t="s">
        <v>35</v>
      </c>
      <c r="C34" s="8"/>
      <c r="D34" s="8"/>
      <c r="E34" s="34">
        <v>800</v>
      </c>
      <c r="F34" s="8"/>
      <c r="G34" s="35">
        <f>+E53</f>
        <v>810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" customHeight="1" x14ac:dyDescent="0.35">
      <c r="A35" s="8"/>
      <c r="B35" s="20" t="s">
        <v>36</v>
      </c>
      <c r="C35" s="8"/>
      <c r="D35" s="8"/>
      <c r="E35" s="34">
        <v>100</v>
      </c>
      <c r="F35" s="8"/>
      <c r="G35" s="35">
        <f>(G37-G36-G34)</f>
        <v>0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" customHeight="1" x14ac:dyDescent="0.35">
      <c r="A36" s="8"/>
      <c r="B36" s="20" t="s">
        <v>19</v>
      </c>
      <c r="C36" s="8"/>
      <c r="D36" s="8"/>
      <c r="E36" s="36">
        <f>-E13</f>
        <v>-90</v>
      </c>
      <c r="F36" s="8"/>
      <c r="G36" s="36">
        <f>-G13</f>
        <v>-90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" customHeight="1" x14ac:dyDescent="0.35">
      <c r="A37" s="8"/>
      <c r="B37" s="20" t="s">
        <v>37</v>
      </c>
      <c r="C37" s="8"/>
      <c r="D37" s="8"/>
      <c r="E37" s="32">
        <f>+E54</f>
        <v>810</v>
      </c>
      <c r="F37" s="8"/>
      <c r="G37" s="32">
        <f>+G53</f>
        <v>720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" customHeight="1" x14ac:dyDescent="0.35">
      <c r="A40" s="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8"/>
      <c r="P40" s="8"/>
      <c r="Q40" s="8"/>
      <c r="R40" s="8"/>
      <c r="S40" s="8"/>
      <c r="T40" s="8"/>
    </row>
    <row r="41" spans="1:20" ht="15" customHeight="1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39"/>
      <c r="P41" s="8"/>
      <c r="Q41" s="8"/>
      <c r="R41" s="8"/>
      <c r="S41" s="8"/>
      <c r="T41" s="8"/>
    </row>
    <row r="42" spans="1:20" ht="15" customHeight="1" x14ac:dyDescent="0.35">
      <c r="A42" s="5" t="s">
        <v>11</v>
      </c>
      <c r="B42" s="14" t="s">
        <v>38</v>
      </c>
      <c r="C42" s="15"/>
      <c r="D42" s="16"/>
      <c r="E42" s="17"/>
      <c r="F42" s="17"/>
      <c r="G42" s="18"/>
      <c r="H42" s="18"/>
      <c r="I42" s="18"/>
      <c r="J42" s="18"/>
      <c r="K42" s="18"/>
      <c r="L42" s="18"/>
      <c r="M42" s="18"/>
      <c r="N42" s="18"/>
      <c r="O42" s="13"/>
      <c r="P42" s="8"/>
      <c r="Q42" s="8"/>
      <c r="R42" s="8"/>
      <c r="S42" s="8"/>
      <c r="T42" s="8"/>
    </row>
    <row r="43" spans="1:20" ht="15" customHeight="1" x14ac:dyDescent="0.35">
      <c r="A43" s="5"/>
      <c r="B43" s="40"/>
      <c r="C43" s="40"/>
      <c r="D43" s="41"/>
      <c r="E43" s="42"/>
      <c r="F43" s="42"/>
      <c r="G43" s="43"/>
      <c r="H43" s="43"/>
      <c r="I43" s="43"/>
      <c r="J43" s="43"/>
      <c r="K43" s="43"/>
      <c r="L43" s="43"/>
      <c r="M43" s="43"/>
      <c r="N43" s="43"/>
      <c r="O43" s="8"/>
      <c r="P43" s="8"/>
      <c r="Q43" s="8"/>
      <c r="R43" s="8"/>
      <c r="S43" s="8"/>
      <c r="T43" s="8"/>
    </row>
    <row r="44" spans="1:20" ht="15" customHeight="1" x14ac:dyDescent="0.35">
      <c r="A44" s="8"/>
      <c r="B44" s="21" t="s">
        <v>39</v>
      </c>
      <c r="C44" s="8"/>
      <c r="D44" s="8"/>
      <c r="E44" s="22" t="s">
        <v>15</v>
      </c>
      <c r="F44" s="8"/>
      <c r="G44" s="22" t="s">
        <v>16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" customHeight="1" x14ac:dyDescent="0.35">
      <c r="A46" s="8"/>
      <c r="B46" s="23" t="s">
        <v>40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" customHeight="1" x14ac:dyDescent="0.35">
      <c r="A47" s="8"/>
      <c r="B47" s="24" t="s">
        <v>41</v>
      </c>
      <c r="C47" s="8"/>
      <c r="D47" s="8"/>
      <c r="E47" s="29">
        <f>1000+400-24-900-320+430-40-20-30</f>
        <v>496</v>
      </c>
      <c r="F47" s="8"/>
      <c r="G47" s="29">
        <f>+E47-100-18-380+480-50-4-5</f>
        <v>419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" customHeight="1" x14ac:dyDescent="0.35">
      <c r="A48" s="8"/>
      <c r="B48" s="26" t="s">
        <v>42</v>
      </c>
      <c r="C48" s="8"/>
      <c r="D48" s="27"/>
      <c r="E48" s="29">
        <v>80</v>
      </c>
      <c r="F48" s="28"/>
      <c r="G48" s="29">
        <f>+E48+70</f>
        <v>150</v>
      </c>
      <c r="H48" s="8"/>
      <c r="I48" s="8"/>
      <c r="J48" s="8"/>
      <c r="K48" s="8"/>
      <c r="L48" s="44"/>
      <c r="M48" s="44"/>
      <c r="N48" s="44"/>
      <c r="O48" s="13"/>
      <c r="P48" s="8"/>
      <c r="Q48" s="8"/>
      <c r="R48" s="8"/>
      <c r="S48" s="8"/>
      <c r="T48" s="8"/>
    </row>
    <row r="49" spans="1:20" ht="15" customHeight="1" x14ac:dyDescent="0.35">
      <c r="A49" s="8"/>
      <c r="B49" s="26" t="s">
        <v>43</v>
      </c>
      <c r="C49" s="8"/>
      <c r="D49" s="27"/>
      <c r="E49" s="45">
        <f>350-290</f>
        <v>60</v>
      </c>
      <c r="F49" s="8"/>
      <c r="G49" s="45">
        <f>+E49+400-380</f>
        <v>80</v>
      </c>
      <c r="H49" s="8"/>
      <c r="I49" s="8"/>
      <c r="J49" s="8"/>
      <c r="K49" s="8"/>
      <c r="L49" s="44"/>
      <c r="M49" s="44"/>
      <c r="N49" s="44"/>
      <c r="O49" s="13"/>
      <c r="P49" s="8"/>
      <c r="Q49" s="8"/>
      <c r="R49" s="8"/>
      <c r="S49" s="8"/>
      <c r="T49" s="8"/>
    </row>
    <row r="50" spans="1:20" ht="15" customHeight="1" x14ac:dyDescent="0.35">
      <c r="A50" s="8"/>
      <c r="B50" s="20" t="s">
        <v>44</v>
      </c>
      <c r="C50" s="20"/>
      <c r="D50" s="20"/>
      <c r="E50" s="32">
        <f>SUM(E47:E49)</f>
        <v>636</v>
      </c>
      <c r="F50" s="20"/>
      <c r="G50" s="32">
        <f>SUM(G47:G49)</f>
        <v>649</v>
      </c>
      <c r="H50" s="8"/>
      <c r="I50" s="8"/>
      <c r="J50" s="8"/>
      <c r="K50" s="8"/>
      <c r="L50" s="20"/>
      <c r="M50" s="20"/>
      <c r="N50" s="20"/>
      <c r="O50" s="20"/>
      <c r="P50" s="20"/>
      <c r="Q50" s="20"/>
      <c r="R50" s="20"/>
      <c r="S50" s="20"/>
      <c r="T50" s="20"/>
    </row>
    <row r="51" spans="1:20" ht="15" customHeight="1" x14ac:dyDescent="0.35">
      <c r="A51" s="8"/>
      <c r="B51" s="20"/>
      <c r="C51" s="20"/>
      <c r="D51" s="20"/>
      <c r="E51" s="20"/>
      <c r="F51" s="20"/>
      <c r="G51" s="20"/>
      <c r="H51" s="8"/>
      <c r="I51" s="8"/>
      <c r="J51" s="8"/>
      <c r="K51" s="8"/>
      <c r="L51" s="20"/>
      <c r="M51" s="20"/>
      <c r="N51" s="20"/>
      <c r="O51" s="20"/>
      <c r="P51" s="20"/>
      <c r="Q51" s="20"/>
      <c r="R51" s="20"/>
      <c r="S51" s="20"/>
      <c r="T51" s="20"/>
    </row>
    <row r="52" spans="1:20" ht="15" customHeight="1" x14ac:dyDescent="0.35">
      <c r="A52" s="8"/>
      <c r="B52" s="23" t="s">
        <v>45</v>
      </c>
      <c r="C52" s="20"/>
      <c r="D52" s="20"/>
      <c r="E52" s="20"/>
      <c r="F52" s="20"/>
      <c r="G52" s="20"/>
      <c r="H52" s="8"/>
      <c r="I52" s="8"/>
      <c r="J52" s="8"/>
      <c r="K52" s="8"/>
      <c r="L52" s="20"/>
      <c r="M52" s="20"/>
      <c r="N52" s="20"/>
      <c r="O52" s="20"/>
      <c r="P52" s="20"/>
      <c r="Q52" s="20"/>
      <c r="R52" s="20"/>
      <c r="S52" s="20"/>
      <c r="T52" s="20"/>
    </row>
    <row r="53" spans="1:20" ht="15" customHeight="1" x14ac:dyDescent="0.35">
      <c r="A53" s="8"/>
      <c r="B53" s="24" t="s">
        <v>25</v>
      </c>
      <c r="C53" s="8"/>
      <c r="D53" s="20"/>
      <c r="E53" s="45">
        <f>900-90</f>
        <v>810</v>
      </c>
      <c r="F53" s="20"/>
      <c r="G53" s="45">
        <f>+E53-90</f>
        <v>720</v>
      </c>
      <c r="H53" s="8"/>
      <c r="I53" s="8"/>
      <c r="J53" s="8"/>
      <c r="K53" s="8"/>
      <c r="L53" s="20"/>
      <c r="M53" s="20"/>
      <c r="N53" s="20"/>
      <c r="O53" s="20"/>
      <c r="P53" s="20"/>
      <c r="Q53" s="20"/>
      <c r="R53" s="20"/>
      <c r="S53" s="20"/>
      <c r="T53" s="20"/>
    </row>
    <row r="54" spans="1:20" ht="15" customHeight="1" x14ac:dyDescent="0.35">
      <c r="A54" s="8"/>
      <c r="B54" s="20" t="s">
        <v>46</v>
      </c>
      <c r="C54" s="20"/>
      <c r="D54" s="20"/>
      <c r="E54" s="32">
        <f>SUM(E53)</f>
        <v>810</v>
      </c>
      <c r="F54" s="20"/>
      <c r="G54" s="32">
        <f>SUM(G53)</f>
        <v>720</v>
      </c>
      <c r="H54" s="8"/>
      <c r="I54" s="8"/>
      <c r="J54" s="8"/>
      <c r="K54" s="8"/>
      <c r="L54" s="20"/>
      <c r="M54" s="20"/>
      <c r="N54" s="20"/>
      <c r="O54" s="20"/>
      <c r="P54" s="20"/>
      <c r="Q54" s="20"/>
      <c r="R54" s="20"/>
      <c r="S54" s="20"/>
      <c r="T54" s="20"/>
    </row>
    <row r="55" spans="1:20" ht="15" customHeight="1" x14ac:dyDescent="0.35">
      <c r="A55" s="8"/>
      <c r="B55" s="20"/>
      <c r="C55" s="20"/>
      <c r="D55" s="20"/>
      <c r="E55" s="20"/>
      <c r="F55" s="20"/>
      <c r="G55" s="20"/>
      <c r="H55" s="8"/>
      <c r="I55" s="8"/>
      <c r="J55" s="8"/>
      <c r="K55" s="8"/>
      <c r="L55" s="20"/>
      <c r="M55" s="20"/>
      <c r="N55" s="20"/>
      <c r="O55" s="20"/>
      <c r="P55" s="20"/>
      <c r="Q55" s="20"/>
      <c r="R55" s="20"/>
      <c r="S55" s="20"/>
      <c r="T55" s="20"/>
    </row>
    <row r="56" spans="1:20" ht="15" customHeight="1" x14ac:dyDescent="0.35">
      <c r="A56" s="8"/>
      <c r="B56" s="23" t="s">
        <v>47</v>
      </c>
      <c r="C56" s="20"/>
      <c r="D56" s="20"/>
      <c r="E56" s="37">
        <f>+E50+E54</f>
        <v>1446</v>
      </c>
      <c r="F56" s="20"/>
      <c r="G56" s="37">
        <f>+G50+G54</f>
        <v>1369</v>
      </c>
      <c r="H56" s="8"/>
      <c r="I56" s="8"/>
      <c r="J56" s="8"/>
      <c r="K56" s="8"/>
      <c r="L56" s="20"/>
      <c r="M56" s="20"/>
      <c r="N56" s="20"/>
      <c r="O56" s="20"/>
      <c r="P56" s="20"/>
      <c r="Q56" s="20"/>
      <c r="R56" s="20"/>
      <c r="S56" s="20"/>
      <c r="T56" s="20"/>
    </row>
    <row r="57" spans="1:20" ht="15" customHeight="1" x14ac:dyDescent="0.35">
      <c r="A57" s="8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</row>
    <row r="58" spans="1:20" ht="15" customHeight="1" x14ac:dyDescent="0.35">
      <c r="A58" s="8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</row>
    <row r="59" spans="1:20" ht="15" customHeight="1" x14ac:dyDescent="0.35">
      <c r="A59" s="8"/>
      <c r="B59" s="21" t="s">
        <v>48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</row>
    <row r="60" spans="1:20" ht="15" customHeight="1" x14ac:dyDescent="0.35">
      <c r="A60" s="8"/>
      <c r="B60" s="20"/>
      <c r="C60" s="20"/>
      <c r="D60" s="20"/>
      <c r="E60" s="20"/>
      <c r="F60" s="8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</row>
    <row r="61" spans="1:20" ht="15" customHeight="1" x14ac:dyDescent="0.35">
      <c r="A61" s="8"/>
      <c r="B61" s="23" t="s">
        <v>49</v>
      </c>
      <c r="C61" s="20"/>
      <c r="D61" s="20"/>
      <c r="E61" s="20"/>
      <c r="F61" s="8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</row>
    <row r="62" spans="1:20" ht="15" customHeight="1" x14ac:dyDescent="0.35">
      <c r="A62" s="8"/>
      <c r="B62" s="24" t="s">
        <v>50</v>
      </c>
      <c r="C62" s="8"/>
      <c r="D62" s="20"/>
      <c r="E62" s="45">
        <v>30</v>
      </c>
      <c r="F62" s="8"/>
      <c r="G62" s="45">
        <f>+E62+20</f>
        <v>50</v>
      </c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</row>
    <row r="63" spans="1:20" ht="15" customHeight="1" x14ac:dyDescent="0.35">
      <c r="A63" s="8"/>
      <c r="B63" s="20" t="s">
        <v>51</v>
      </c>
      <c r="C63" s="46"/>
      <c r="D63" s="46"/>
      <c r="E63" s="32">
        <f>SUM(E62)</f>
        <v>30</v>
      </c>
      <c r="F63" s="8"/>
      <c r="G63" s="32">
        <f>SUM(G62)</f>
        <v>50</v>
      </c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</row>
    <row r="64" spans="1:20" ht="15" customHeight="1" x14ac:dyDescent="0.35">
      <c r="A64" s="8"/>
      <c r="B64" s="47"/>
      <c r="C64" s="47"/>
      <c r="D64" s="47"/>
      <c r="E64" s="44"/>
      <c r="F64" s="8"/>
      <c r="G64" s="44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</row>
    <row r="65" spans="1:20" ht="15" customHeight="1" x14ac:dyDescent="0.35">
      <c r="A65" s="8"/>
      <c r="B65" s="23" t="s">
        <v>52</v>
      </c>
      <c r="C65" s="20"/>
      <c r="D65" s="20"/>
      <c r="E65" s="20"/>
      <c r="F65" s="8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</row>
    <row r="66" spans="1:20" ht="15" customHeight="1" x14ac:dyDescent="0.35">
      <c r="A66" s="8"/>
      <c r="B66" s="24" t="s">
        <v>53</v>
      </c>
      <c r="C66" s="8"/>
      <c r="D66" s="20"/>
      <c r="E66" s="45">
        <f>400</f>
        <v>400</v>
      </c>
      <c r="F66" s="8"/>
      <c r="G66" s="45">
        <f>+E66+-100</f>
        <v>300</v>
      </c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</row>
    <row r="67" spans="1:20" ht="15" customHeight="1" x14ac:dyDescent="0.35">
      <c r="A67" s="8"/>
      <c r="B67" s="20" t="s">
        <v>54</v>
      </c>
      <c r="C67" s="46"/>
      <c r="D67" s="46"/>
      <c r="E67" s="32">
        <f>SUM(E66)</f>
        <v>400</v>
      </c>
      <c r="F67" s="8"/>
      <c r="G67" s="32">
        <f>SUM(G66)</f>
        <v>300</v>
      </c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</row>
    <row r="68" spans="1:20" ht="15" customHeight="1" x14ac:dyDescent="0.35">
      <c r="A68" s="8"/>
      <c r="B68" s="20"/>
      <c r="C68" s="20"/>
      <c r="D68" s="20"/>
      <c r="E68" s="20"/>
      <c r="F68" s="8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</row>
    <row r="69" spans="1:20" ht="15" customHeight="1" x14ac:dyDescent="0.35">
      <c r="A69" s="8"/>
      <c r="B69" s="23" t="s">
        <v>55</v>
      </c>
      <c r="C69" s="20"/>
      <c r="D69" s="20"/>
      <c r="E69" s="20"/>
      <c r="F69" s="8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</row>
    <row r="70" spans="1:20" ht="15" customHeight="1" x14ac:dyDescent="0.35">
      <c r="A70" s="8"/>
      <c r="B70" s="24" t="s">
        <v>56</v>
      </c>
      <c r="C70" s="8"/>
      <c r="D70" s="20"/>
      <c r="E70" s="48">
        <f>1000</f>
        <v>1000</v>
      </c>
      <c r="F70" s="8"/>
      <c r="G70" s="48">
        <f>+E70</f>
        <v>1000</v>
      </c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</row>
    <row r="71" spans="1:20" ht="15" customHeight="1" x14ac:dyDescent="0.35">
      <c r="A71" s="8"/>
      <c r="B71" s="24" t="s">
        <v>57</v>
      </c>
      <c r="C71" s="8"/>
      <c r="D71" s="20"/>
      <c r="E71" s="29">
        <f>+E104</f>
        <v>16</v>
      </c>
      <c r="F71" s="8"/>
      <c r="G71" s="29">
        <f>+E71+G104</f>
        <v>19</v>
      </c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</row>
    <row r="72" spans="1:20" ht="15" customHeight="1" x14ac:dyDescent="0.35">
      <c r="A72" s="8"/>
      <c r="B72" s="20" t="s">
        <v>58</v>
      </c>
      <c r="C72" s="20"/>
      <c r="D72" s="20"/>
      <c r="E72" s="32">
        <f>SUM(E70:E71)</f>
        <v>1016</v>
      </c>
      <c r="F72" s="8"/>
      <c r="G72" s="32">
        <f>SUM(G70:G71)</f>
        <v>1019</v>
      </c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</row>
    <row r="73" spans="1:20" ht="15" customHeight="1" x14ac:dyDescent="0.35">
      <c r="A73" s="8"/>
      <c r="B73" s="20"/>
      <c r="C73" s="20"/>
      <c r="D73" s="20"/>
      <c r="E73" s="20"/>
      <c r="F73" s="8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</row>
    <row r="74" spans="1:20" ht="15" customHeight="1" x14ac:dyDescent="0.35">
      <c r="A74" s="8"/>
      <c r="B74" s="23" t="s">
        <v>59</v>
      </c>
      <c r="C74" s="20"/>
      <c r="D74" s="20"/>
      <c r="E74" s="37">
        <f>+E72+E67+E63</f>
        <v>1446</v>
      </c>
      <c r="F74" s="8"/>
      <c r="G74" s="37">
        <f>+G72+G67+G63</f>
        <v>1369</v>
      </c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</row>
    <row r="75" spans="1:20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" customHeight="1" x14ac:dyDescent="0.35">
      <c r="A77" s="8"/>
      <c r="B77" s="8"/>
      <c r="C77" s="20" t="s">
        <v>47</v>
      </c>
      <c r="D77" s="8"/>
      <c r="E77" s="35">
        <f>+E56</f>
        <v>1446</v>
      </c>
      <c r="F77" s="8"/>
      <c r="G77" s="35">
        <f>+G56</f>
        <v>1369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" customHeight="1" x14ac:dyDescent="0.35">
      <c r="A78" s="8"/>
      <c r="B78" s="8"/>
      <c r="C78" s="20" t="s">
        <v>59</v>
      </c>
      <c r="D78" s="8"/>
      <c r="E78" s="49">
        <f>+E74</f>
        <v>1446</v>
      </c>
      <c r="F78" s="8"/>
      <c r="G78" s="49">
        <f>+G74</f>
        <v>1369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" customHeight="1" x14ac:dyDescent="0.35">
      <c r="A79" s="8"/>
      <c r="B79" s="8"/>
      <c r="C79" s="20" t="s">
        <v>60</v>
      </c>
      <c r="D79" s="8"/>
      <c r="E79" s="32">
        <f>+E77-E78</f>
        <v>0</v>
      </c>
      <c r="F79" s="8"/>
      <c r="G79" s="32">
        <f>+G77-G78</f>
        <v>0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" customHeight="1" x14ac:dyDescent="0.35">
      <c r="A81" s="8"/>
      <c r="B81" s="50"/>
      <c r="C81" s="51"/>
      <c r="D81" s="52"/>
      <c r="E81" s="53"/>
      <c r="F81" s="51"/>
      <c r="G81" s="54"/>
      <c r="H81" s="54"/>
      <c r="I81" s="54"/>
      <c r="J81" s="54"/>
      <c r="K81" s="54"/>
      <c r="L81" s="54"/>
      <c r="M81" s="54"/>
      <c r="N81" s="54"/>
      <c r="O81" s="20"/>
      <c r="P81" s="20"/>
      <c r="Q81" s="20"/>
      <c r="R81" s="20"/>
      <c r="S81" s="20"/>
      <c r="T81" s="20"/>
    </row>
    <row r="82" spans="1:20" ht="15" customHeight="1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" customHeight="1" x14ac:dyDescent="0.35">
      <c r="A83" s="8"/>
      <c r="B83" s="14" t="s">
        <v>61</v>
      </c>
      <c r="C83" s="15"/>
      <c r="D83" s="16"/>
      <c r="E83" s="17"/>
      <c r="F83" s="17"/>
      <c r="G83" s="18"/>
      <c r="H83" s="18"/>
      <c r="I83" s="18"/>
      <c r="J83" s="18"/>
      <c r="K83" s="18"/>
      <c r="L83" s="18"/>
      <c r="M83" s="18"/>
      <c r="N83" s="18"/>
      <c r="O83" s="8"/>
      <c r="P83" s="8"/>
      <c r="Q83" s="8"/>
      <c r="R83" s="8"/>
      <c r="S83" s="8"/>
      <c r="T83" s="8"/>
    </row>
    <row r="84" spans="1:20" ht="15" customHeight="1" x14ac:dyDescent="0.35">
      <c r="A84" s="8"/>
      <c r="B84" s="40"/>
      <c r="C84" s="40"/>
      <c r="D84" s="41"/>
      <c r="E84" s="42"/>
      <c r="F84" s="42"/>
      <c r="G84" s="43"/>
      <c r="H84" s="43"/>
      <c r="I84" s="43"/>
      <c r="J84" s="43"/>
      <c r="K84" s="43"/>
      <c r="L84" s="43"/>
      <c r="M84" s="43"/>
      <c r="N84" s="43"/>
      <c r="O84" s="8"/>
      <c r="P84" s="8"/>
      <c r="Q84" s="8"/>
      <c r="R84" s="8"/>
      <c r="S84" s="8"/>
      <c r="T84" s="8"/>
    </row>
    <row r="85" spans="1:20" ht="15" customHeight="1" x14ac:dyDescent="0.35">
      <c r="A85" s="8"/>
      <c r="B85" s="21"/>
      <c r="C85" s="8"/>
      <c r="D85" s="8"/>
      <c r="E85" s="22" t="s">
        <v>15</v>
      </c>
      <c r="F85" s="8"/>
      <c r="G85" s="22" t="s">
        <v>16</v>
      </c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x14ac:dyDescent="0.3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" customHeight="1" x14ac:dyDescent="0.35">
      <c r="A87" s="8"/>
      <c r="B87" s="23" t="s">
        <v>62</v>
      </c>
      <c r="C87" s="8"/>
      <c r="D87" s="8"/>
      <c r="E87" s="48">
        <v>510</v>
      </c>
      <c r="F87" s="8"/>
      <c r="G87" s="48">
        <v>550</v>
      </c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" customHeight="1" x14ac:dyDescent="0.35">
      <c r="A88" s="8"/>
      <c r="B88" s="20" t="s">
        <v>63</v>
      </c>
      <c r="C88" s="8"/>
      <c r="D88" s="8"/>
      <c r="E88" s="45">
        <v>-290</v>
      </c>
      <c r="F88" s="8"/>
      <c r="G88" s="45">
        <v>-380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" customHeight="1" x14ac:dyDescent="0.35">
      <c r="A89" s="8"/>
      <c r="B89" s="23" t="s">
        <v>64</v>
      </c>
      <c r="C89" s="8"/>
      <c r="D89" s="8"/>
      <c r="E89" s="32">
        <f>SUM(E87:E88)</f>
        <v>220</v>
      </c>
      <c r="F89" s="8"/>
      <c r="G89" s="32">
        <f>SUM(G87:G88)</f>
        <v>170</v>
      </c>
      <c r="H89" s="5"/>
      <c r="I89" s="5"/>
      <c r="J89" s="5"/>
      <c r="K89" s="5"/>
      <c r="L89" s="8"/>
      <c r="M89" s="8"/>
      <c r="N89" s="8"/>
      <c r="O89" s="8"/>
      <c r="P89" s="8"/>
      <c r="Q89" s="8"/>
      <c r="R89" s="8"/>
      <c r="S89" s="8"/>
      <c r="T89" s="8"/>
    </row>
    <row r="90" spans="1:20" ht="15" customHeight="1" x14ac:dyDescent="0.35">
      <c r="A90" s="8"/>
      <c r="B90" s="8"/>
      <c r="C90" s="8"/>
      <c r="D90" s="8"/>
      <c r="E90" s="8"/>
      <c r="F90" s="8"/>
      <c r="G90" s="8"/>
      <c r="H90" s="5"/>
      <c r="I90" s="5"/>
      <c r="J90" s="5"/>
      <c r="K90" s="5"/>
      <c r="L90" s="8"/>
      <c r="M90" s="8"/>
      <c r="N90" s="8"/>
      <c r="O90" s="8"/>
      <c r="P90" s="8"/>
      <c r="Q90" s="8"/>
      <c r="R90" s="8"/>
      <c r="S90" s="8"/>
      <c r="T90" s="8"/>
    </row>
    <row r="91" spans="1:20" ht="15" customHeight="1" x14ac:dyDescent="0.35">
      <c r="A91" s="8"/>
      <c r="B91" s="20" t="s">
        <v>65</v>
      </c>
      <c r="C91" s="8"/>
      <c r="D91" s="8"/>
      <c r="E91" s="45">
        <v>-40</v>
      </c>
      <c r="F91" s="8"/>
      <c r="G91" s="45">
        <v>-50</v>
      </c>
      <c r="H91" s="5"/>
      <c r="I91" s="5"/>
      <c r="J91" s="5"/>
      <c r="K91" s="5"/>
      <c r="L91" s="8"/>
      <c r="M91" s="8"/>
      <c r="N91" s="8"/>
      <c r="O91" s="8"/>
      <c r="P91" s="8"/>
      <c r="Q91" s="8"/>
      <c r="R91" s="8"/>
      <c r="S91" s="8"/>
      <c r="T91" s="8"/>
    </row>
    <row r="92" spans="1:20" ht="15" customHeight="1" x14ac:dyDescent="0.35">
      <c r="A92" s="8"/>
      <c r="B92" s="23" t="s">
        <v>66</v>
      </c>
      <c r="C92" s="8"/>
      <c r="D92" s="8"/>
      <c r="E92" s="32">
        <f>+E89+E91</f>
        <v>180</v>
      </c>
      <c r="F92" s="8"/>
      <c r="G92" s="32">
        <f>+G89+G91</f>
        <v>120</v>
      </c>
      <c r="H92" s="5"/>
      <c r="I92" s="5"/>
      <c r="J92" s="5"/>
      <c r="K92" s="5"/>
      <c r="L92" s="8"/>
      <c r="M92" s="8"/>
      <c r="N92" s="8"/>
      <c r="O92" s="8"/>
      <c r="P92" s="8"/>
      <c r="Q92" s="8"/>
      <c r="R92" s="8"/>
      <c r="S92" s="8"/>
      <c r="T92" s="8"/>
    </row>
    <row r="93" spans="1:20" ht="15" customHeight="1" x14ac:dyDescent="0.35">
      <c r="A93" s="8"/>
      <c r="B93" s="23"/>
      <c r="C93" s="8"/>
      <c r="D93" s="8"/>
      <c r="E93" s="8"/>
      <c r="F93" s="8"/>
      <c r="G93" s="8"/>
      <c r="H93" s="5"/>
      <c r="I93" s="5"/>
      <c r="J93" s="5"/>
      <c r="K93" s="5"/>
      <c r="L93" s="8"/>
      <c r="M93" s="8"/>
      <c r="N93" s="8"/>
      <c r="O93" s="8"/>
      <c r="P93" s="8"/>
      <c r="Q93" s="8"/>
      <c r="R93" s="8"/>
      <c r="S93" s="8"/>
      <c r="T93" s="8"/>
    </row>
    <row r="94" spans="1:20" ht="15" customHeight="1" x14ac:dyDescent="0.35">
      <c r="A94" s="8"/>
      <c r="B94" s="20" t="s">
        <v>19</v>
      </c>
      <c r="C94" s="8"/>
      <c r="D94" s="8"/>
      <c r="E94" s="45">
        <v>-90</v>
      </c>
      <c r="F94" s="8"/>
      <c r="G94" s="45">
        <v>-90</v>
      </c>
      <c r="H94" s="8"/>
      <c r="I94" s="8"/>
      <c r="J94" s="5"/>
      <c r="K94" s="5"/>
      <c r="L94" s="8"/>
      <c r="M94" s="8"/>
      <c r="N94" s="8"/>
      <c r="O94" s="8"/>
      <c r="P94" s="8"/>
      <c r="Q94" s="8"/>
      <c r="R94" s="8"/>
      <c r="S94" s="8"/>
      <c r="T94" s="8"/>
    </row>
    <row r="95" spans="1:20" ht="15" customHeight="1" x14ac:dyDescent="0.35">
      <c r="A95" s="8"/>
      <c r="B95" s="23" t="s">
        <v>67</v>
      </c>
      <c r="C95" s="23"/>
      <c r="D95" s="8"/>
      <c r="E95" s="32">
        <f>+E92+E94</f>
        <v>90</v>
      </c>
      <c r="F95" s="8"/>
      <c r="G95" s="32">
        <f>+G92+G94</f>
        <v>30</v>
      </c>
      <c r="H95" s="8"/>
      <c r="I95" s="8"/>
      <c r="J95" s="5"/>
      <c r="K95" s="5"/>
      <c r="L95" s="8"/>
      <c r="M95" s="8"/>
      <c r="N95" s="8"/>
      <c r="O95" s="8"/>
      <c r="P95" s="8"/>
      <c r="Q95" s="8"/>
      <c r="R95" s="8"/>
      <c r="S95" s="8"/>
      <c r="T95" s="8"/>
    </row>
    <row r="96" spans="1:20" ht="15" customHeight="1" x14ac:dyDescent="0.35">
      <c r="A96" s="8"/>
      <c r="B96" s="8"/>
      <c r="C96" s="8"/>
      <c r="D96" s="8"/>
      <c r="E96" s="8"/>
      <c r="F96" s="8"/>
      <c r="G96" s="8"/>
      <c r="H96" s="8"/>
      <c r="I96" s="8"/>
      <c r="J96" s="5"/>
      <c r="K96" s="5"/>
      <c r="L96" s="8"/>
      <c r="M96" s="8"/>
      <c r="N96" s="8"/>
      <c r="O96" s="8"/>
      <c r="P96" s="8"/>
      <c r="Q96" s="8"/>
      <c r="R96" s="8"/>
      <c r="S96" s="8"/>
      <c r="T96" s="8"/>
    </row>
    <row r="97" spans="1:20" ht="15" customHeight="1" x14ac:dyDescent="0.35">
      <c r="A97" s="8"/>
      <c r="B97" s="20" t="s">
        <v>68</v>
      </c>
      <c r="C97" s="8"/>
      <c r="D97" s="8"/>
      <c r="E97" s="45">
        <v>-24</v>
      </c>
      <c r="F97" s="8"/>
      <c r="G97" s="45">
        <v>-18</v>
      </c>
      <c r="H97" s="8"/>
      <c r="I97" s="8"/>
      <c r="J97" s="5"/>
      <c r="K97" s="5"/>
      <c r="L97" s="8"/>
      <c r="M97" s="8"/>
      <c r="N97" s="8"/>
      <c r="O97" s="8"/>
      <c r="P97" s="8"/>
      <c r="Q97" s="8"/>
      <c r="R97" s="8"/>
      <c r="S97" s="8"/>
      <c r="T97" s="8"/>
    </row>
    <row r="98" spans="1:20" ht="15" customHeight="1" x14ac:dyDescent="0.35">
      <c r="A98" s="8"/>
      <c r="B98" s="23" t="s">
        <v>69</v>
      </c>
      <c r="C98" s="23"/>
      <c r="D98" s="8"/>
      <c r="E98" s="32">
        <f>+E95+E97</f>
        <v>66</v>
      </c>
      <c r="F98" s="8"/>
      <c r="G98" s="32">
        <f>+G95+G97</f>
        <v>12</v>
      </c>
      <c r="H98" s="8"/>
      <c r="I98" s="8"/>
      <c r="J98" s="5"/>
      <c r="K98" s="5"/>
      <c r="L98" s="8"/>
      <c r="M98" s="8"/>
      <c r="N98" s="8"/>
      <c r="O98" s="8"/>
      <c r="P98" s="8"/>
      <c r="Q98" s="8"/>
      <c r="R98" s="8"/>
      <c r="S98" s="8"/>
      <c r="T98" s="8"/>
    </row>
    <row r="99" spans="1:20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" customHeight="1" x14ac:dyDescent="0.35">
      <c r="A100" s="8"/>
      <c r="B100" s="20" t="s">
        <v>70</v>
      </c>
      <c r="C100" s="8"/>
      <c r="D100" s="8"/>
      <c r="E100" s="45">
        <f>-ROUND(E98*0.3,0)</f>
        <v>-20</v>
      </c>
      <c r="F100" s="8"/>
      <c r="G100" s="45">
        <f>-ROUND(G98*0.3,0)</f>
        <v>-4</v>
      </c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" customHeight="1" x14ac:dyDescent="0.35">
      <c r="A101" s="8"/>
      <c r="B101" s="23" t="s">
        <v>71</v>
      </c>
      <c r="C101" s="23"/>
      <c r="D101" s="8"/>
      <c r="E101" s="37">
        <f>+E98+E100</f>
        <v>46</v>
      </c>
      <c r="F101" s="8"/>
      <c r="G101" s="37">
        <f>+G98+G100</f>
        <v>8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" customHeight="1" x14ac:dyDescent="0.35">
      <c r="A103" s="8"/>
      <c r="B103" s="20" t="s">
        <v>72</v>
      </c>
      <c r="C103" s="8"/>
      <c r="D103" s="8"/>
      <c r="E103" s="45">
        <v>-30</v>
      </c>
      <c r="F103" s="8"/>
      <c r="G103" s="45">
        <v>-5</v>
      </c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" customHeight="1" x14ac:dyDescent="0.35">
      <c r="A104" s="8"/>
      <c r="B104" s="20" t="s">
        <v>57</v>
      </c>
      <c r="C104" s="8"/>
      <c r="D104" s="8"/>
      <c r="E104" s="32">
        <f>+E101+E103</f>
        <v>16</v>
      </c>
      <c r="F104" s="8"/>
      <c r="G104" s="32">
        <f>+G101+G103</f>
        <v>3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" customHeight="1" x14ac:dyDescent="0.35">
      <c r="A105" s="8"/>
      <c r="B105" s="50"/>
      <c r="C105" s="51"/>
      <c r="D105" s="52"/>
      <c r="E105" s="53"/>
      <c r="F105" s="51"/>
      <c r="G105" s="54"/>
      <c r="H105" s="54"/>
      <c r="I105" s="54"/>
      <c r="J105" s="54"/>
      <c r="K105" s="54"/>
      <c r="L105" s="54"/>
      <c r="M105" s="54"/>
      <c r="N105" s="54"/>
      <c r="O105" s="8"/>
      <c r="P105" s="8"/>
      <c r="Q105" s="8"/>
      <c r="R105" s="8"/>
      <c r="S105" s="8"/>
      <c r="T105" s="8"/>
    </row>
    <row r="106" spans="1:20" ht="15" customHeight="1" x14ac:dyDescent="0.35"/>
    <row r="107" spans="1:20" ht="15" customHeight="1" x14ac:dyDescent="0.35"/>
    <row r="108" spans="1:20" ht="15" customHeight="1" x14ac:dyDescent="0.35"/>
    <row r="109" spans="1:20" ht="15" customHeight="1" x14ac:dyDescent="0.35"/>
    <row r="110" spans="1:20" ht="15" customHeight="1" x14ac:dyDescent="0.35"/>
    <row r="111" spans="1:20" ht="15" customHeight="1" x14ac:dyDescent="0.35"/>
    <row r="112" spans="1:20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9"/>
  <sheetViews>
    <sheetView showGridLines="0" workbookViewId="0"/>
  </sheetViews>
  <sheetFormatPr defaultRowHeight="14.5" x14ac:dyDescent="0.35"/>
  <cols>
    <col min="1" max="1" width="2" customWidth="1"/>
    <col min="2" max="2" width="26" customWidth="1"/>
    <col min="3" max="3" width="3" customWidth="1"/>
    <col min="4" max="4" width="2" customWidth="1"/>
    <col min="5" max="5" width="12" customWidth="1"/>
    <col min="6" max="6" width="2" customWidth="1"/>
    <col min="7" max="7" width="24" customWidth="1"/>
    <col min="8" max="8" width="2" customWidth="1"/>
    <col min="10" max="10" width="12" customWidth="1"/>
    <col min="13" max="13" width="2" customWidth="1"/>
    <col min="14" max="14" width="26" customWidth="1"/>
    <col min="15" max="15" width="2" customWidth="1"/>
    <col min="16" max="16" width="12" customWidth="1"/>
  </cols>
  <sheetData>
    <row r="1" spans="1:16" ht="22" customHeight="1" x14ac:dyDescent="0.4">
      <c r="A1" s="69" t="s">
        <v>73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ht="30" customHeight="1" x14ac:dyDescent="0.35">
      <c r="A2" s="70" t="s">
        <v>74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4" spans="1:16" ht="15.5" customHeight="1" x14ac:dyDescent="0.35">
      <c r="B4" s="68" t="s">
        <v>75</v>
      </c>
      <c r="C4" s="62"/>
      <c r="D4" s="62"/>
      <c r="E4" s="62"/>
      <c r="G4" s="68" t="s">
        <v>38</v>
      </c>
      <c r="H4" s="62"/>
      <c r="I4" s="62"/>
      <c r="J4" s="62"/>
      <c r="K4" s="62"/>
      <c r="L4" s="62"/>
      <c r="N4" s="68" t="s">
        <v>76</v>
      </c>
      <c r="O4" s="62"/>
      <c r="P4" s="62"/>
    </row>
    <row r="5" spans="1:16" x14ac:dyDescent="0.35">
      <c r="B5" s="27" t="s">
        <v>77</v>
      </c>
      <c r="E5" s="55">
        <v>550</v>
      </c>
      <c r="J5" s="56" t="s">
        <v>15</v>
      </c>
      <c r="K5" s="56" t="s">
        <v>16</v>
      </c>
      <c r="L5" s="56" t="s">
        <v>78</v>
      </c>
      <c r="N5" s="56" t="s">
        <v>17</v>
      </c>
    </row>
    <row r="6" spans="1:16" x14ac:dyDescent="0.35">
      <c r="B6" s="27" t="s">
        <v>63</v>
      </c>
      <c r="E6" s="55">
        <v>-380</v>
      </c>
      <c r="G6" s="27" t="s">
        <v>41</v>
      </c>
      <c r="J6" s="55">
        <v>496</v>
      </c>
      <c r="K6" s="55">
        <v>419</v>
      </c>
      <c r="L6" s="57">
        <f>K6-J6</f>
        <v>-77</v>
      </c>
      <c r="N6" s="27" t="s">
        <v>18</v>
      </c>
      <c r="P6" s="57">
        <f>E16</f>
        <v>8</v>
      </c>
    </row>
    <row r="7" spans="1:16" x14ac:dyDescent="0.35">
      <c r="B7" s="27" t="s">
        <v>64</v>
      </c>
      <c r="E7" s="57">
        <f>SUM(E5:E6)</f>
        <v>170</v>
      </c>
      <c r="G7" s="27" t="s">
        <v>42</v>
      </c>
      <c r="J7" s="55">
        <v>80</v>
      </c>
      <c r="K7" s="55">
        <v>150</v>
      </c>
      <c r="L7" s="57">
        <f>K7-J7</f>
        <v>70</v>
      </c>
      <c r="N7" s="27" t="s">
        <v>19</v>
      </c>
      <c r="P7" s="57">
        <f>-E10</f>
        <v>90</v>
      </c>
    </row>
    <row r="8" spans="1:16" x14ac:dyDescent="0.35">
      <c r="B8" s="27" t="s">
        <v>65</v>
      </c>
      <c r="E8" s="55">
        <v>-50</v>
      </c>
      <c r="G8" s="27" t="s">
        <v>43</v>
      </c>
      <c r="J8" s="55">
        <v>60</v>
      </c>
      <c r="K8" s="55">
        <v>80</v>
      </c>
      <c r="L8" s="57">
        <f>K8-J8</f>
        <v>20</v>
      </c>
      <c r="N8" s="27" t="s">
        <v>20</v>
      </c>
      <c r="P8" s="57">
        <f>-L7</f>
        <v>-70</v>
      </c>
    </row>
    <row r="9" spans="1:16" x14ac:dyDescent="0.35">
      <c r="B9" s="27" t="s">
        <v>66</v>
      </c>
      <c r="E9" s="57">
        <f>E7+E8</f>
        <v>120</v>
      </c>
      <c r="G9" s="56" t="s">
        <v>44</v>
      </c>
      <c r="J9" s="58">
        <f>SUM(J6:J8)</f>
        <v>636</v>
      </c>
      <c r="K9" s="58">
        <f>SUM(K6:K8)</f>
        <v>649</v>
      </c>
      <c r="N9" s="27" t="s">
        <v>21</v>
      </c>
      <c r="P9" s="57">
        <f>-L8</f>
        <v>-20</v>
      </c>
    </row>
    <row r="10" spans="1:16" x14ac:dyDescent="0.35">
      <c r="B10" s="27" t="s">
        <v>19</v>
      </c>
      <c r="E10" s="55">
        <v>-90</v>
      </c>
      <c r="N10" s="27" t="s">
        <v>22</v>
      </c>
      <c r="P10" s="57">
        <f>+L14</f>
        <v>20</v>
      </c>
    </row>
    <row r="11" spans="1:16" x14ac:dyDescent="0.35">
      <c r="B11" s="27" t="s">
        <v>67</v>
      </c>
      <c r="E11" s="57">
        <f>E9+E10</f>
        <v>30</v>
      </c>
      <c r="G11" s="27" t="s">
        <v>25</v>
      </c>
      <c r="J11" s="55">
        <v>810</v>
      </c>
      <c r="K11" s="55">
        <v>720</v>
      </c>
      <c r="L11" s="57">
        <f>K11-J11</f>
        <v>-90</v>
      </c>
      <c r="N11" s="56" t="s">
        <v>23</v>
      </c>
      <c r="P11" s="59">
        <f>SUM(P6:P10)</f>
        <v>28</v>
      </c>
    </row>
    <row r="12" spans="1:16" x14ac:dyDescent="0.35">
      <c r="B12" s="27" t="s">
        <v>79</v>
      </c>
      <c r="E12" s="55">
        <v>-18</v>
      </c>
      <c r="G12" s="56" t="s">
        <v>47</v>
      </c>
      <c r="J12" s="58">
        <f>J9+J11</f>
        <v>1446</v>
      </c>
      <c r="K12" s="58">
        <f>K9+K11</f>
        <v>1369</v>
      </c>
    </row>
    <row r="13" spans="1:16" x14ac:dyDescent="0.35">
      <c r="B13" s="27" t="s">
        <v>80</v>
      </c>
      <c r="E13" s="57">
        <f>E11+E12</f>
        <v>12</v>
      </c>
      <c r="N13" s="56" t="s">
        <v>24</v>
      </c>
    </row>
    <row r="14" spans="1:16" x14ac:dyDescent="0.35">
      <c r="B14" s="27" t="s">
        <v>81</v>
      </c>
      <c r="E14" s="60">
        <v>0.3</v>
      </c>
      <c r="G14" s="27" t="s">
        <v>50</v>
      </c>
      <c r="J14" s="55">
        <v>30</v>
      </c>
      <c r="K14" s="55">
        <v>50</v>
      </c>
      <c r="L14" s="57">
        <f>K14-J14</f>
        <v>20</v>
      </c>
      <c r="N14" s="27" t="s">
        <v>82</v>
      </c>
      <c r="P14" s="57">
        <f>-K24</f>
        <v>0</v>
      </c>
    </row>
    <row r="15" spans="1:16" x14ac:dyDescent="0.35">
      <c r="B15" s="27" t="s">
        <v>83</v>
      </c>
      <c r="E15" s="57">
        <f>-ROUND(E13*E14,0)</f>
        <v>-4</v>
      </c>
      <c r="G15" s="27" t="s">
        <v>53</v>
      </c>
      <c r="J15" s="55">
        <v>400</v>
      </c>
      <c r="K15" s="55">
        <v>300</v>
      </c>
      <c r="L15" s="57">
        <f>K15-J15</f>
        <v>-100</v>
      </c>
      <c r="N15" s="56" t="s">
        <v>26</v>
      </c>
      <c r="P15" s="59">
        <f>SUM(P14)</f>
        <v>0</v>
      </c>
    </row>
    <row r="16" spans="1:16" x14ac:dyDescent="0.35">
      <c r="B16" s="56" t="s">
        <v>84</v>
      </c>
      <c r="E16" s="59">
        <f>E13+E15</f>
        <v>8</v>
      </c>
      <c r="G16" s="27" t="s">
        <v>56</v>
      </c>
      <c r="J16" s="55">
        <v>1000</v>
      </c>
      <c r="K16" s="55">
        <v>1000</v>
      </c>
      <c r="L16" s="57">
        <f>K16-J16</f>
        <v>0</v>
      </c>
    </row>
    <row r="17" spans="2:16" x14ac:dyDescent="0.35">
      <c r="B17" s="27" t="s">
        <v>72</v>
      </c>
      <c r="E17" s="55">
        <v>-5</v>
      </c>
      <c r="G17" s="27" t="s">
        <v>57</v>
      </c>
      <c r="J17" s="55">
        <v>16</v>
      </c>
      <c r="K17" s="57">
        <f>J17+E16+E17</f>
        <v>19</v>
      </c>
      <c r="L17" s="57">
        <f>K17-J17</f>
        <v>3</v>
      </c>
      <c r="N17" s="56" t="s">
        <v>27</v>
      </c>
    </row>
    <row r="18" spans="2:16" x14ac:dyDescent="0.35">
      <c r="G18" s="56" t="s">
        <v>59</v>
      </c>
      <c r="J18" s="58">
        <f>J14+J15+J16+J17</f>
        <v>1446</v>
      </c>
      <c r="K18" s="58">
        <f>K14+K15+K16+K17</f>
        <v>1369</v>
      </c>
      <c r="N18" s="27" t="s">
        <v>28</v>
      </c>
      <c r="P18" s="57">
        <f>+L15</f>
        <v>-100</v>
      </c>
    </row>
    <row r="19" spans="2:16" x14ac:dyDescent="0.35">
      <c r="N19" s="27" t="s">
        <v>29</v>
      </c>
      <c r="P19" s="57">
        <f>+L16</f>
        <v>0</v>
      </c>
    </row>
    <row r="20" spans="2:16" x14ac:dyDescent="0.35">
      <c r="G20" s="27" t="s">
        <v>85</v>
      </c>
      <c r="K20" s="56" t="str">
        <f>IF(AND(ABS(J12-J18)&lt;0.01,ABS(K12-K18)&lt;0.01),"✓ Balanced","✗ Off by "&amp;TEXT((K12-K18),"#,##0"))</f>
        <v>✓ Balanced</v>
      </c>
      <c r="N20" s="27" t="s">
        <v>30</v>
      </c>
      <c r="P20" s="57">
        <f>+E17</f>
        <v>-5</v>
      </c>
    </row>
    <row r="21" spans="2:16" x14ac:dyDescent="0.35">
      <c r="N21" s="56" t="s">
        <v>31</v>
      </c>
      <c r="P21" s="59">
        <f>SUM(P18:P20)</f>
        <v>-105</v>
      </c>
    </row>
    <row r="22" spans="2:16" ht="15.5" customHeight="1" x14ac:dyDescent="0.35">
      <c r="G22" s="68" t="s">
        <v>86</v>
      </c>
      <c r="H22" s="62"/>
      <c r="I22" s="62"/>
      <c r="J22" s="62"/>
      <c r="K22" s="62"/>
      <c r="L22" s="62"/>
    </row>
    <row r="23" spans="2:16" x14ac:dyDescent="0.35">
      <c r="G23" s="27" t="s">
        <v>35</v>
      </c>
      <c r="K23" s="57">
        <f>J11</f>
        <v>810</v>
      </c>
      <c r="N23" s="56" t="s">
        <v>32</v>
      </c>
      <c r="P23" s="58">
        <f>P11+P15+P21</f>
        <v>-77</v>
      </c>
    </row>
    <row r="24" spans="2:16" x14ac:dyDescent="0.35">
      <c r="G24" s="27" t="s">
        <v>87</v>
      </c>
      <c r="K24" s="57">
        <f>K11-K23+(-E10)</f>
        <v>0</v>
      </c>
      <c r="N24" s="27" t="s">
        <v>33</v>
      </c>
      <c r="P24" s="57">
        <f>J6</f>
        <v>496</v>
      </c>
    </row>
    <row r="25" spans="2:16" x14ac:dyDescent="0.35">
      <c r="G25" s="27" t="s">
        <v>19</v>
      </c>
      <c r="K25" s="57">
        <f>E10</f>
        <v>-90</v>
      </c>
      <c r="N25" s="56" t="s">
        <v>88</v>
      </c>
      <c r="P25" s="58">
        <f>P23+P24</f>
        <v>419</v>
      </c>
    </row>
    <row r="26" spans="2:16" x14ac:dyDescent="0.35">
      <c r="G26" s="27" t="s">
        <v>37</v>
      </c>
      <c r="K26" s="57">
        <f>K11</f>
        <v>720</v>
      </c>
    </row>
    <row r="27" spans="2:16" ht="15.5" customHeight="1" x14ac:dyDescent="0.35">
      <c r="N27" s="68" t="s">
        <v>89</v>
      </c>
      <c r="O27" s="62"/>
      <c r="P27" s="62"/>
    </row>
    <row r="28" spans="2:16" x14ac:dyDescent="0.35">
      <c r="N28" s="27" t="s">
        <v>90</v>
      </c>
      <c r="P28" s="56" t="str">
        <f>IF(ABS((P11+P15+P21)-L6)&lt;0.01,"✓ Balanced","✗ Off by "&amp;TEXT((P11+P15+P21)-L6,"#,##0"))</f>
        <v>✓ Balanced</v>
      </c>
    </row>
    <row r="29" spans="2:16" x14ac:dyDescent="0.35">
      <c r="N29" s="27" t="s">
        <v>91</v>
      </c>
      <c r="P29" s="56" t="str">
        <f>IF(ABS(P25-K6)&lt;0.01,"✓ Ties","✗ Off by "&amp;TEXT(P25-K6,"#,##0"))</f>
        <v>✓ Ties</v>
      </c>
    </row>
  </sheetData>
  <mergeCells count="7">
    <mergeCell ref="B4:E4"/>
    <mergeCell ref="A1:P1"/>
    <mergeCell ref="G22:L22"/>
    <mergeCell ref="N27:P27"/>
    <mergeCell ref="G4:L4"/>
    <mergeCell ref="N4:P4"/>
    <mergeCell ref="A2:P2"/>
  </mergeCells>
  <conditionalFormatting sqref="K20">
    <cfRule type="expression" dxfId="3" priority="1">
      <formula>LEFT(K20,1)="✓"</formula>
    </cfRule>
    <cfRule type="expression" dxfId="2" priority="2">
      <formula>LEFT(K20,1)="✗"</formula>
    </cfRule>
  </conditionalFormatting>
  <conditionalFormatting sqref="P28:P29">
    <cfRule type="expression" dxfId="1" priority="3">
      <formula>LEFT(P28,1)="✓"</formula>
    </cfRule>
    <cfRule type="expression" dxfId="0" priority="4">
      <formula>LEFT(P28,1)="✗"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Banner</vt:lpstr>
      <vt:lpstr>Problem - How This Works</vt:lpstr>
      <vt:lpstr>Problem - Model</vt:lpstr>
      <vt:lpstr>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2026-09-03T10:24:29Z</dcterms:created>
  <dcterms:modified xsi:type="dcterms:W3CDTF">2026-09-05T14:23:37Z</dcterms:modified>
</cp:coreProperties>
</file>